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4F2F2632-9D81-4F21-9149-35292F881CEE}" xr6:coauthVersionLast="47" xr6:coauthVersionMax="47" xr10:uidLastSave="{00000000-0000-0000-0000-000000000000}"/>
  <bookViews>
    <workbookView xWindow="38280" yWindow="-120" windowWidth="38640" windowHeight="21120" tabRatio="719" activeTab="4" xr2:uid="{00000000-000D-0000-FFFF-FFFF00000000}"/>
  </bookViews>
  <sheets>
    <sheet name="Anleitung" sheetId="1" r:id="rId1"/>
    <sheet name="Reinigungsturnus" sheetId="2" r:id="rId2"/>
    <sheet name="SVS UR" sheetId="9" r:id="rId3"/>
    <sheet name="SVS GR" sheetId="10" r:id="rId4"/>
    <sheet name="LV öffentliche Einrichtungen" sheetId="26" r:id="rId5"/>
    <sheet name="LV - Grundreinigung" sheetId="17" r:id="rId6"/>
    <sheet name="UHR Sommer und GR" sheetId="6" r:id="rId7"/>
    <sheet name="UHR Winter" sheetId="23" r:id="rId8"/>
    <sheet name="Preisblatt" sheetId="7" r:id="rId9"/>
    <sheet name="SOS#DIGRAS" sheetId="18" state="hidden" r:id="rId10"/>
  </sheets>
  <definedNames>
    <definedName name="_xlnm._FilterDatabase" localSheetId="6" hidden="1">'UHR Sommer und GR'!$A$8:$T$70</definedName>
    <definedName name="_xlnm._FilterDatabase" localSheetId="7" hidden="1">'UHR Winter'!$A$8:$T$70</definedName>
    <definedName name="_xlnm.Print_Area" localSheetId="3">'SVS GR'!$A$1:$H$64</definedName>
    <definedName name="_xlnm.Print_Area" localSheetId="2">'SVS UR'!$A$1:$H$64</definedName>
    <definedName name="_xlnm.Print_Titles" localSheetId="5">'LV - Grundreinigung'!$1:$5</definedName>
    <definedName name="_xlnm.Print_Titles" localSheetId="4">'LV öffentliche Einrichtungen'!$4:$6</definedName>
    <definedName name="_xlnm.Print_Titles" localSheetId="2">'SVS UR'!$9:$9</definedName>
    <definedName name="_xlnm.Print_Titles" localSheetId="6">'UHR Sommer und GR'!$1:$8</definedName>
    <definedName name="_xlnm.Print_Titles" localSheetId="7">'UHR Winter'!$1:$8</definedName>
    <definedName name="RT">Reinigungsturnus!$A$5:$A$20</definedName>
    <definedName name="SOS_ADNummer">'SOS#DIGRAS'!$B$17</definedName>
    <definedName name="SOS_AdrAnschrift">'SOS#DIGRAS'!$B$29</definedName>
    <definedName name="SOS_AdrName">'SOS#DIGRAS'!$B$27</definedName>
    <definedName name="SOS_ADStatus">'SOS#DIGRAS'!$B$16</definedName>
    <definedName name="SOS_ADStatusNummer">'SOS#DIGRAS'!$B$42</definedName>
    <definedName name="SOS_AngebotsBetriebsNr">'SOS#DIGRAS'!$B$30</definedName>
    <definedName name="SOS_AngebotsDatum">'SOS#DIGRAS'!$B$32</definedName>
    <definedName name="SOS_AngebotsEinzelPreis">'SOS#DIGRAS'!$B$35</definedName>
    <definedName name="SOS_AngebotsGesamtPreis">'SOS#DIGRAS'!$B$36</definedName>
    <definedName name="SOS_AngebotsJahresPreis">'SOS#DIGRAS'!$B$38</definedName>
    <definedName name="SOS_AngebotsMenge">'SOS#DIGRAS'!$B$33</definedName>
    <definedName name="SOS_AngebotsMengenEinheit">'SOS#DIGRAS'!$B$34</definedName>
    <definedName name="SOS_AngebotsMonatsPreis">'SOS#DIGRAS'!$B$37</definedName>
    <definedName name="SOS_AngebotsNummer">'SOS#DIGRAS'!$B$18</definedName>
    <definedName name="SOS_AngebotsRelease">'SOS#DIGRAS'!$B$46</definedName>
    <definedName name="SOS_AngebotsSVS">'SOS#DIGRAS'!$B$39</definedName>
    <definedName name="SOS_AngebotsTurnus">'SOS#DIGRAS'!$B$40</definedName>
    <definedName name="SOS_AngebotsVertreterNr">'SOS#DIGRAS'!$B$31</definedName>
    <definedName name="SOS_BelegPath">'SOS#DIGRAS'!$B$43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'SOS#DIGRAS'!$B$26</definedName>
    <definedName name="SOS_MitarbeiterAnrede">'SOS#DIGRAS'!$B$19</definedName>
    <definedName name="SOS_MitarbeiterFax">'SOS#DIGRAS'!$B$24</definedName>
    <definedName name="SOS_MitarbeiterMail">'SOS#DIGRAS'!$B$21</definedName>
    <definedName name="SOS_MitarbeiterName">'SOS#DIGRAS'!$B$22</definedName>
    <definedName name="SOS_MitarbeiterTelefon">'SOS#DIGRAS'!$B$23</definedName>
    <definedName name="SOS_Ort">'SOS#DIGRAS'!$B$28</definedName>
    <definedName name="SOS_ProgBereich">'SOS#DIGRAS'!$B$3</definedName>
    <definedName name="SOS_RecID">'SOS#DIGRAS'!$B$1</definedName>
    <definedName name="SOS_SAVEMAN">'SOS#DIGRAS'!$B$41</definedName>
    <definedName name="SOS_Strasse_PLZ_Ort">'SOS#DIGRAS'!$B$44</definedName>
    <definedName name="SOS_UnserZeichen">'SOS#DIGRAS'!$B$12</definedName>
    <definedName name="SOS_Unterschriftsblock">'SOS#DIGRAS'!$B$25</definedName>
    <definedName name="SOS_Unterzeichner">'SOS#DIGRAS'!$B$20</definedName>
    <definedName name="SOS_Versandart">'SOS#DIGRAS'!$B$11</definedName>
    <definedName name="SOS_Versendeinfo">'SOS#DIGRAS'!$B$45</definedName>
    <definedName name="Z_9F022A53_C572_B444_AEA2_F72CEF04B0CA_.wvu.Cols" localSheetId="6" hidden="1">'UHR Sommer und GR'!$A:$A</definedName>
    <definedName name="Z_9F022A53_C572_B444_AEA2_F72CEF04B0CA_.wvu.Cols" localSheetId="7" hidden="1">'UHR Winter'!$A:$A</definedName>
    <definedName name="Z_9F022A53_C572_B444_AEA2_F72CEF04B0CA_.wvu.FilterData" localSheetId="6" hidden="1">'UHR Sommer und GR'!$A$8:$T$145</definedName>
    <definedName name="Z_9F022A53_C572_B444_AEA2_F72CEF04B0CA_.wvu.FilterData" localSheetId="7" hidden="1">'UHR Winter'!$A$8:$T$145</definedName>
    <definedName name="Z_9F022A53_C572_B444_AEA2_F72CEF04B0CA_.wvu.PrintArea" localSheetId="3" hidden="1">'SVS GR'!$A$1:$H$64</definedName>
    <definedName name="Z_9F022A53_C572_B444_AEA2_F72CEF04B0CA_.wvu.PrintArea" localSheetId="2" hidden="1">'SVS UR'!$A$1:$H$64</definedName>
    <definedName name="Z_9F022A53_C572_B444_AEA2_F72CEF04B0CA_.wvu.PrintTitles" localSheetId="2" hidden="1">'SVS UR'!$9:$9</definedName>
    <definedName name="Z_9F022A53_C572_B444_AEA2_F72CEF04B0CA_.wvu.PrintTitles" localSheetId="6" hidden="1">'UHR Sommer und GR'!$1:$8</definedName>
    <definedName name="Z_9F022A53_C572_B444_AEA2_F72CEF04B0CA_.wvu.PrintTitles" localSheetId="7" hidden="1">'UHR Winter'!$1:$8</definedName>
    <definedName name="Z_9F022A53_C572_B444_AEA2_F72CEF04B0CA_.wvu.Rows" localSheetId="8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23" l="1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9" i="23"/>
  <c r="J47" i="23"/>
  <c r="J47" i="6"/>
  <c r="M70" i="23"/>
  <c r="F11" i="7"/>
  <c r="E11" i="7"/>
  <c r="Q70" i="6"/>
  <c r="C12" i="7"/>
  <c r="L70" i="6"/>
  <c r="B11" i="7"/>
  <c r="C11" i="7"/>
  <c r="J10" i="6"/>
  <c r="J11" i="6"/>
  <c r="J12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9" i="6"/>
  <c r="R70" i="23"/>
  <c r="Q70" i="23"/>
  <c r="N70" i="23"/>
  <c r="L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A9" i="23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26" i="10"/>
  <c r="H47" i="10"/>
  <c r="H49" i="10"/>
  <c r="H51" i="10"/>
  <c r="G53" i="10"/>
  <c r="E25" i="10"/>
  <c r="E26" i="10"/>
  <c r="E47" i="10"/>
  <c r="E49" i="10"/>
  <c r="E51" i="10"/>
  <c r="D53" i="10"/>
  <c r="H25" i="10"/>
  <c r="E25" i="9"/>
  <c r="E26" i="9"/>
  <c r="E47" i="9"/>
  <c r="E49" i="9"/>
  <c r="E51" i="9"/>
  <c r="D53" i="9"/>
  <c r="H25" i="9"/>
  <c r="H26" i="9"/>
  <c r="H47" i="9"/>
  <c r="H49" i="9"/>
  <c r="H51" i="9"/>
  <c r="G53" i="9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2" i="6"/>
  <c r="S11" i="6"/>
  <c r="S10" i="6"/>
  <c r="S9" i="6"/>
  <c r="A9" i="6"/>
  <c r="N70" i="6"/>
  <c r="M70" i="6"/>
  <c r="R70" i="6"/>
  <c r="D12" i="7"/>
  <c r="F13" i="7"/>
  <c r="F14" i="7"/>
  <c r="F15" i="7"/>
  <c r="D13" i="7"/>
  <c r="E13" i="7"/>
  <c r="E14" i="7"/>
  <c r="D14" i="7"/>
  <c r="D15" i="7"/>
  <c r="E15" i="7"/>
</calcChain>
</file>

<file path=xl/sharedStrings.xml><?xml version="1.0" encoding="utf-8"?>
<sst xmlns="http://schemas.openxmlformats.org/spreadsheetml/2006/main" count="1520" uniqueCount="523">
  <si>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</si>
  <si>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</si>
  <si>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</si>
  <si>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</si>
  <si>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</si>
  <si>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</si>
  <si>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</si>
  <si>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</si>
  <si>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</si>
  <si>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</si>
  <si>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</si>
  <si>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</si>
  <si>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</si>
  <si>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</si>
  <si>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</si>
  <si>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</si>
  <si>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</si>
  <si>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</si>
  <si>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</si>
  <si>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</si>
  <si>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</si>
  <si>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</si>
  <si>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</si>
  <si>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</si>
  <si>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</si>
  <si>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</si>
  <si>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</si>
  <si>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</si>
  <si>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</si>
  <si>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</si>
  <si>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</si>
  <si>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</si>
  <si>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</si>
  <si>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</si>
  <si>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</si>
  <si>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</si>
  <si>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</si>
  <si>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</si>
  <si>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</si>
  <si>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</si>
  <si>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</si>
  <si>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</si>
  <si>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</si>
  <si>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</si>
  <si>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</si>
  <si>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</si>
  <si>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</si>
  <si>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</si>
  <si>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</si>
  <si>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</si>
  <si>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</si>
  <si>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</si>
  <si>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</si>
  <si>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</si>
  <si>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</si>
  <si>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</si>
  <si>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</si>
  <si>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</si>
  <si>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</si>
  <si>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</si>
  <si>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</si>
  <si>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</si>
  <si>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</si>
  <si>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</si>
  <si>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</si>
  <si>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</si>
  <si>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</si>
  <si>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</si>
  <si>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</si>
  <si>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</si>
  <si>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</si>
  <si>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</si>
  <si>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</si>
  <si>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</si>
  <si>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</si>
  <si>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</si>
  <si>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</si>
  <si>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</si>
  <si>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</si>
  <si>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</si>
  <si>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</si>
  <si>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</si>
  <si>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</si>
  <si>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</si>
  <si>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</si>
  <si>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</si>
  <si>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</si>
  <si>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</si>
  <si>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</si>
  <si>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</si>
  <si>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</si>
  <si>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</si>
  <si>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</si>
  <si>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</si>
  <si>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</si>
  <si>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</si>
  <si>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</si>
  <si>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</si>
  <si>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</si>
  <si>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</si>
  <si>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</si>
  <si>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</si>
  <si>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</si>
  <si>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</si>
  <si>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</si>
  <si>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</si>
  <si>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</si>
  <si>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</si>
  <si>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</si>
  <si>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</si>
  <si>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</si>
  <si>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</si>
  <si>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</si>
  <si>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</si>
  <si>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</si>
  <si>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</si>
  <si>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</si>
  <si>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</si>
  <si>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</si>
  <si>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</si>
  <si>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</si>
  <si>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</si>
  <si>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</si>
  <si>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</si>
  <si>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</si>
  <si>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</si>
  <si>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</si>
  <si>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</si>
  <si>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</si>
  <si>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</si>
  <si>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</si>
  <si>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</si>
  <si>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</si>
  <si>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</si>
  <si>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</si>
  <si>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</si>
  <si>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</si>
  <si>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</si>
  <si>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</si>
  <si>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</si>
  <si>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</si>
  <si>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</si>
  <si>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</si>
  <si>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</si>
  <si>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</si>
  <si>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</si>
  <si>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</si>
  <si>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</si>
  <si>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</si>
  <si>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</si>
  <si>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</si>
  <si>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</si>
  <si>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</si>
  <si>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</si>
  <si>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</si>
  <si>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</si>
  <si>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</si>
  <si>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</si>
  <si>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</si>
  <si>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</si>
  <si>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</si>
  <si>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</si>
  <si>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</si>
  <si>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</si>
  <si>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</si>
  <si>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</si>
  <si>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</si>
  <si>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</si>
  <si>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</si>
  <si>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</si>
  <si>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</si>
  <si>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</si>
  <si>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</si>
  <si>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</si>
  <si>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</si>
  <si>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</si>
  <si>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</si>
  <si>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</si>
  <si>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</si>
  <si>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</si>
  <si>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</si>
  <si>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</si>
  <si>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</si>
  <si>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</si>
  <si>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</si>
  <si>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</si>
  <si>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</si>
  <si>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</si>
  <si>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</si>
  <si>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</si>
  <si>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</si>
  <si>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</si>
  <si>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</si>
  <si>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</si>
  <si>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</si>
  <si>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</si>
  <si>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</si>
  <si>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E</t>
  </si>
  <si>
    <t>C</t>
  </si>
  <si>
    <t>H</t>
  </si>
  <si>
    <t>A</t>
  </si>
  <si>
    <t>F</t>
  </si>
  <si>
    <t>D</t>
  </si>
  <si>
    <t>Leistungsverzeichnis / Arbeiten und Turnus für die Unterhaltsreinigung öffentliche Einrichtungen</t>
  </si>
  <si>
    <t>Reinigungsgruppen</t>
  </si>
  <si>
    <t>Leistungsarten</t>
  </si>
  <si>
    <t>G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</si>
  <si>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</si>
  <si>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</si>
  <si>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</si>
  <si>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</si>
  <si>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</si>
  <si>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</si>
  <si>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</si>
  <si>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</si>
  <si>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</si>
  <si>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</si>
  <si>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</si>
  <si>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</si>
  <si>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</si>
  <si>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</si>
  <si>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</si>
  <si>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</si>
  <si>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</si>
  <si>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</si>
  <si>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</si>
  <si>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</si>
  <si>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</si>
  <si>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</si>
  <si>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</si>
  <si>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</si>
  <si>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</si>
  <si>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</si>
  <si>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</si>
  <si>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</si>
  <si>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</si>
  <si>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</si>
  <si>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</si>
  <si>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</si>
  <si>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</si>
  <si>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</si>
  <si>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</si>
  <si>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</si>
  <si>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</si>
  <si>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</si>
  <si>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</si>
  <si>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</si>
  <si>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</si>
  <si>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</si>
  <si>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</si>
  <si>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</si>
  <si>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</si>
  <si>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</si>
  <si>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</si>
  <si>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</si>
  <si>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</si>
  <si>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</si>
  <si>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</si>
  <si>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</si>
  <si>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</si>
  <si>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</si>
  <si>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</si>
  <si>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</si>
  <si>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</si>
  <si>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</si>
  <si>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</si>
  <si>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</si>
  <si>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</si>
  <si>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</si>
  <si>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</si>
  <si>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</si>
  <si>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</si>
  <si>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</si>
  <si>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</si>
  <si>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</si>
  <si>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</si>
  <si>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</si>
  <si>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</si>
  <si>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</si>
  <si>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</si>
  <si>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</si>
  <si>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</si>
  <si>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</si>
  <si>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</si>
  <si>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</si>
  <si>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</si>
  <si>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</si>
  <si>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</si>
  <si>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</si>
  <si>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</si>
  <si>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</si>
  <si>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</si>
  <si>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</si>
  <si>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</si>
  <si>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</si>
  <si>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</si>
  <si>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</si>
  <si>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</si>
  <si>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</si>
  <si>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</si>
  <si>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</si>
  <si>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</si>
  <si>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</si>
  <si>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</si>
  <si>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</si>
  <si>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</si>
  <si>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</si>
  <si>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</si>
  <si>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</si>
  <si>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</si>
  <si>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</si>
  <si>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</si>
  <si>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</si>
  <si>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</si>
  <si>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I</t>
  </si>
  <si>
    <t>Bayern</t>
  </si>
  <si>
    <t>UG_03</t>
  </si>
  <si>
    <t>UG_04</t>
  </si>
  <si>
    <t>UG_05</t>
  </si>
  <si>
    <t>UG_05.1</t>
  </si>
  <si>
    <t>UG_05.2</t>
  </si>
  <si>
    <t>UG_06</t>
  </si>
  <si>
    <t>UG_07</t>
  </si>
  <si>
    <t>UG_08</t>
  </si>
  <si>
    <t>UG_09.1</t>
  </si>
  <si>
    <t>UG_09.2</t>
  </si>
  <si>
    <t>UG_10</t>
  </si>
  <si>
    <t>UG_11.1</t>
  </si>
  <si>
    <t>UG_11.2</t>
  </si>
  <si>
    <t>UG_12</t>
  </si>
  <si>
    <t>UG_01</t>
  </si>
  <si>
    <t>UG_02.1</t>
  </si>
  <si>
    <t>UG_02.2</t>
  </si>
  <si>
    <t>UG_02.3</t>
  </si>
  <si>
    <t>UG_02.4</t>
  </si>
  <si>
    <t>UG_13</t>
  </si>
  <si>
    <t>UG_F1</t>
  </si>
  <si>
    <t>UG_F2</t>
  </si>
  <si>
    <t>UG_T1</t>
  </si>
  <si>
    <t>EG_01</t>
  </si>
  <si>
    <t>EG_02</t>
  </si>
  <si>
    <t>EG_03.1</t>
  </si>
  <si>
    <t>EG_03.2</t>
  </si>
  <si>
    <t>EG_04</t>
  </si>
  <si>
    <t>EG_05</t>
  </si>
  <si>
    <t>EG_06.1</t>
  </si>
  <si>
    <t>EG_06.2</t>
  </si>
  <si>
    <t>EG_09</t>
  </si>
  <si>
    <t>EG_10</t>
  </si>
  <si>
    <t>EG_11</t>
  </si>
  <si>
    <t>EG_07.1</t>
  </si>
  <si>
    <t>EG_07.2</t>
  </si>
  <si>
    <t>EG_12</t>
  </si>
  <si>
    <t>EG_F1</t>
  </si>
  <si>
    <t>EG_T1</t>
  </si>
  <si>
    <t>EG_08</t>
  </si>
  <si>
    <t>OG_01.1</t>
  </si>
  <si>
    <t>OG_01.6</t>
  </si>
  <si>
    <t>OG_02</t>
  </si>
  <si>
    <t>OG_03.1</t>
  </si>
  <si>
    <t>OG_03.2</t>
  </si>
  <si>
    <t>OG_04</t>
  </si>
  <si>
    <t>OG_05.1</t>
  </si>
  <si>
    <t>OG_05.2</t>
  </si>
  <si>
    <t>OG_06.1</t>
  </si>
  <si>
    <t>OG_06.2</t>
  </si>
  <si>
    <t>OG_07</t>
  </si>
  <si>
    <t>OG_08</t>
  </si>
  <si>
    <t>OG_09</t>
  </si>
  <si>
    <t>OG_01.2</t>
  </si>
  <si>
    <t>OG_01.3</t>
  </si>
  <si>
    <t>OG_01.4</t>
  </si>
  <si>
    <t>OG_01.5</t>
  </si>
  <si>
    <t>OG_19</t>
  </si>
  <si>
    <t>OG_F1</t>
  </si>
  <si>
    <t>OG_T1</t>
  </si>
  <si>
    <t>Lager</t>
  </si>
  <si>
    <t>KN-Lager</t>
  </si>
  <si>
    <t>Putzraum</t>
  </si>
  <si>
    <t>Stuhllager</t>
  </si>
  <si>
    <t>Müll</t>
  </si>
  <si>
    <t>WC H</t>
  </si>
  <si>
    <t>WC B</t>
  </si>
  <si>
    <t>WC D</t>
  </si>
  <si>
    <t>Technik Lüftung</t>
  </si>
  <si>
    <t>Technik ELT</t>
  </si>
  <si>
    <t>Technik Heizung</t>
  </si>
  <si>
    <t>Flur</t>
  </si>
  <si>
    <t>Treppenhaus</t>
  </si>
  <si>
    <t>Mehrzweckraum</t>
  </si>
  <si>
    <t>Wohnküche</t>
  </si>
  <si>
    <t>KN-Gruppenraum</t>
  </si>
  <si>
    <t>KN-Gruppen_NR</t>
  </si>
  <si>
    <t>KN-Eingang</t>
  </si>
  <si>
    <t>KN-KIWA</t>
  </si>
  <si>
    <t>KN-Wickel</t>
  </si>
  <si>
    <t>KN-WC</t>
  </si>
  <si>
    <t>Bürgerinsel</t>
  </si>
  <si>
    <t>Hausbüro</t>
  </si>
  <si>
    <t>Empfang</t>
  </si>
  <si>
    <t>Warten</t>
  </si>
  <si>
    <t>Eingangshalle</t>
  </si>
  <si>
    <t>Mehrzwecksaal</t>
  </si>
  <si>
    <t>Balkon</t>
  </si>
  <si>
    <t>Flexible Zone</t>
  </si>
  <si>
    <t>NR</t>
  </si>
  <si>
    <t>Coworking</t>
  </si>
  <si>
    <t>Telefonbox</t>
  </si>
  <si>
    <t>Kopierraum</t>
  </si>
  <si>
    <t>Kinderschutz B.</t>
  </si>
  <si>
    <t>Stühle</t>
  </si>
  <si>
    <t>Gard.</t>
  </si>
  <si>
    <t>Küche</t>
  </si>
  <si>
    <t>staubb. Anstrich</t>
  </si>
  <si>
    <t>Fliesen beh.</t>
  </si>
  <si>
    <t>staubb. Anstrich o.D.</t>
  </si>
  <si>
    <t>Kautschuk</t>
  </si>
  <si>
    <t>Kautschuk   Sauberlaufmatte: 6,12</t>
  </si>
  <si>
    <t>Plattenbelag</t>
  </si>
  <si>
    <t>UG</t>
  </si>
  <si>
    <t>EG</t>
  </si>
  <si>
    <t>OG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</si>
  <si>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</si>
  <si>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</si>
  <si>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</si>
  <si>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</si>
  <si>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</si>
  <si>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</si>
  <si>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</si>
  <si>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</si>
  <si>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</si>
  <si>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</si>
  <si>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</si>
  <si>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</si>
  <si>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</si>
  <si>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</si>
  <si>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</si>
  <si>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</si>
  <si>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</si>
  <si>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</si>
  <si>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</si>
  <si>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</si>
  <si>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</si>
  <si>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</si>
  <si>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</si>
  <si>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</si>
  <si>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</si>
  <si>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SOS_AngebotsNummer</t>
  </si>
  <si>
    <t>4/0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</si>
  <si>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</si>
  <si>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</si>
  <si>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</si>
  <si>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</si>
  <si>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</si>
  <si>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</si>
  <si>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</si>
  <si>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</si>
  <si>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</si>
  <si>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</si>
  <si>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SOS_AdrAnschrift</t>
  </si>
  <si>
    <t>SOS_AngebotsBetriebsNr</t>
  </si>
  <si>
    <t>0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</si>
  <si>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</si>
  <si>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</si>
  <si>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</si>
  <si>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</si>
  <si>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</si>
  <si>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</si>
  <si>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</si>
  <si>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</si>
  <si>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</si>
  <si>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</si>
  <si>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</si>
  <si>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</si>
  <si>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</si>
  <si>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</si>
  <si>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</si>
  <si>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</si>
  <si>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</si>
  <si>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Haus der Familie</t>
  </si>
  <si>
    <t>SOS_SAVEMAN</t>
  </si>
  <si>
    <t>Werner Companies GmbH, Keplerring 1, 84030 Ergolding</t>
  </si>
  <si>
    <t>SOS_ADStatusNummer</t>
  </si>
  <si>
    <t>K14090</t>
  </si>
  <si>
    <t>SOS_BelegPath</t>
  </si>
  <si>
    <t>SOS_Strasse_PLZ_Ort</t>
  </si>
  <si>
    <t xml:space="preserve">,  </t>
  </si>
  <si>
    <t>SOS_Versendeinfo</t>
  </si>
  <si>
    <t xml:space="preserve"> </t>
  </si>
  <si>
    <t>SOS_AngebotsRelease</t>
  </si>
  <si>
    <t>16:15:57</t>
  </si>
  <si>
    <t>Preis mtl. (SOMMER; April - Oktober)</t>
  </si>
  <si>
    <t>Preis mtl. (WINTER; November - März)</t>
  </si>
  <si>
    <t>Prießnitzstraße 1</t>
  </si>
  <si>
    <t>^1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</si>
  <si>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</si>
  <si>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</si>
  <si>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</si>
  <si>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</si>
  <si>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</si>
  <si>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</si>
  <si>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</si>
  <si>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</si>
  <si>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</si>
  <si>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</si>
  <si>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</si>
  <si>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</si>
  <si>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</si>
  <si>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Feuchtwischen (Industrieparkett)
analog Nasswischen/Trockenreinigung</t>
  </si>
  <si>
    <t xml:space="preserve">Wände, Boden im  Aufzug und Bedienelement Aufzug mit geeigneten Mitteln reinigen  </t>
  </si>
  <si>
    <t>Kindergarten/Gruppenraum</t>
  </si>
  <si>
    <t>Kindergarten/Gruppen_NR</t>
  </si>
  <si>
    <t>Kindergarten/Eingang</t>
  </si>
  <si>
    <t>Kindergarten/KIWA</t>
  </si>
  <si>
    <t>Kindergarten/Wickel</t>
  </si>
  <si>
    <t>Kindergarten/WC</t>
  </si>
  <si>
    <t>2 w</t>
  </si>
  <si>
    <t>EG-F1a</t>
  </si>
  <si>
    <t>Aufzug</t>
  </si>
  <si>
    <t xml:space="preserve">EG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</si>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</sst>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4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9" fillId="0" borderId="0"/>
    <xf numFmtId="170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10" fontId="7" fillId="0" borderId="2" xfId="3" applyNumberFormat="1" applyFont="1" applyFill="1" applyBorder="1" applyAlignment="1" applyProtection="1">
      <alignment horizontal="center" vertical="center"/>
      <protection hidden="1"/>
    </xf>
    <xf numFmtId="10" fontId="7" fillId="0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left"/>
    </xf>
    <xf numFmtId="0" fontId="5" fillId="0" borderId="38" xfId="0" applyFont="1" applyBorder="1" applyProtection="1"/>
    <xf numFmtId="0" fontId="7" fillId="0" borderId="38" xfId="0" applyFont="1" applyBorder="1" applyProtection="1"/>
    <xf numFmtId="0" fontId="7" fillId="0" borderId="39" xfId="0" applyFont="1" applyBorder="1" applyProtection="1"/>
    <xf numFmtId="0" fontId="7" fillId="0" borderId="0" xfId="0" applyFont="1" applyProtection="1"/>
    <xf numFmtId="0" fontId="5" fillId="0" borderId="40" xfId="0" applyFont="1" applyBorder="1" applyAlignment="1" applyProtection="1">
      <alignment horizontal="left"/>
    </xf>
    <xf numFmtId="0" fontId="5" fillId="0" borderId="0" xfId="0" applyFont="1" applyBorder="1" applyProtection="1"/>
    <xf numFmtId="0" fontId="7" fillId="0" borderId="0" xfId="0" applyFont="1" applyBorder="1" applyProtection="1"/>
    <xf numFmtId="0" fontId="7" fillId="0" borderId="41" xfId="0" applyFont="1" applyBorder="1" applyProtection="1"/>
    <xf numFmtId="0" fontId="7" fillId="0" borderId="40" xfId="0" applyFont="1" applyBorder="1" applyAlignment="1" applyProtection="1">
      <alignment vertical="center"/>
    </xf>
    <xf numFmtId="0" fontId="7" fillId="0" borderId="4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0" borderId="42" xfId="0" applyFont="1" applyBorder="1" applyAlignment="1" applyProtection="1">
      <alignment horizontal="center"/>
    </xf>
    <xf numFmtId="0" fontId="7" fillId="0" borderId="43" xfId="0" applyFont="1" applyBorder="1" applyProtection="1"/>
    <xf numFmtId="49" fontId="7" fillId="0" borderId="43" xfId="0" applyNumberFormat="1" applyFont="1" applyFill="1" applyBorder="1" applyProtection="1"/>
    <xf numFmtId="49" fontId="7" fillId="0" borderId="44" xfId="0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12" fillId="2" borderId="45" xfId="0" applyFont="1" applyFill="1" applyBorder="1" applyAlignment="1" applyProtection="1">
      <alignment horizontal="center"/>
    </xf>
    <xf numFmtId="0" fontId="12" fillId="2" borderId="4" xfId="0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7" fillId="0" borderId="41" xfId="0" applyFont="1" applyFill="1" applyBorder="1" applyProtection="1"/>
    <xf numFmtId="0" fontId="7" fillId="0" borderId="0" xfId="0" applyFont="1" applyFill="1" applyProtection="1"/>
    <xf numFmtId="0" fontId="13" fillId="0" borderId="40" xfId="0" applyFont="1" applyBorder="1" applyAlignment="1" applyProtection="1">
      <alignment horizontal="center"/>
    </xf>
    <xf numFmtId="0" fontId="15" fillId="0" borderId="0" xfId="0" applyFont="1" applyBorder="1" applyProtection="1"/>
    <xf numFmtId="0" fontId="13" fillId="0" borderId="0" xfId="0" applyFont="1" applyBorder="1" applyProtection="1"/>
    <xf numFmtId="0" fontId="14" fillId="0" borderId="0" xfId="0" applyFont="1" applyBorder="1" applyProtection="1"/>
    <xf numFmtId="0" fontId="14" fillId="0" borderId="40" xfId="0" applyFont="1" applyBorder="1" applyAlignment="1" applyProtection="1">
      <alignment horizontal="center"/>
    </xf>
    <xf numFmtId="0" fontId="7" fillId="0" borderId="44" xfId="0" applyFont="1" applyBorder="1" applyProtection="1"/>
    <xf numFmtId="0" fontId="5" fillId="0" borderId="0" xfId="4" applyFont="1" applyBorder="1" applyAlignment="1" applyProtection="1">
      <alignment horizontal="left" vertical="center"/>
      <protection hidden="1"/>
    </xf>
    <xf numFmtId="0" fontId="7" fillId="0" borderId="0" xfId="4" applyFont="1" applyBorder="1" applyAlignment="1" applyProtection="1">
      <alignment vertical="center"/>
      <protection hidden="1"/>
    </xf>
    <xf numFmtId="0" fontId="7" fillId="0" borderId="0" xfId="4" applyNumberFormat="1" applyFont="1" applyBorder="1" applyAlignment="1" applyProtection="1">
      <alignment vertical="center"/>
      <protection hidden="1"/>
    </xf>
    <xf numFmtId="10" fontId="7" fillId="0" borderId="0" xfId="4" applyNumberFormat="1" applyFont="1" applyBorder="1" applyAlignment="1" applyProtection="1">
      <alignment vertical="center"/>
      <protection hidden="1"/>
    </xf>
    <xf numFmtId="166" fontId="7" fillId="0" borderId="0" xfId="4" applyNumberFormat="1" applyFont="1" applyBorder="1" applyAlignment="1" applyProtection="1">
      <alignment vertical="center"/>
      <protection hidden="1"/>
    </xf>
    <xf numFmtId="1" fontId="7" fillId="0" borderId="14" xfId="4" applyNumberFormat="1" applyFont="1" applyBorder="1" applyAlignment="1" applyProtection="1">
      <alignment horizontal="center" vertical="center" wrapText="1"/>
      <protection hidden="1"/>
    </xf>
    <xf numFmtId="10" fontId="7" fillId="0" borderId="16" xfId="4" applyNumberFormat="1" applyFont="1" applyBorder="1" applyAlignment="1" applyProtection="1">
      <alignment horizontal="centerContinuous" vertical="center"/>
      <protection hidden="1"/>
    </xf>
    <xf numFmtId="166" fontId="7" fillId="0" borderId="17" xfId="4" applyNumberFormat="1" applyFont="1" applyBorder="1" applyAlignment="1" applyProtection="1">
      <alignment horizontal="centerContinuous" vertical="center"/>
      <protection hidden="1"/>
    </xf>
    <xf numFmtId="1" fontId="7" fillId="0" borderId="18" xfId="4" applyNumberFormat="1" applyFont="1" applyBorder="1" applyAlignment="1" applyProtection="1">
      <alignment horizontal="center" vertical="center" wrapText="1"/>
      <protection hidden="1"/>
    </xf>
    <xf numFmtId="10" fontId="7" fillId="0" borderId="4" xfId="4" applyNumberFormat="1" applyFont="1" applyBorder="1" applyAlignment="1" applyProtection="1">
      <alignment horizontal="center" vertical="center"/>
      <protection hidden="1"/>
    </xf>
    <xf numFmtId="166" fontId="7" fillId="0" borderId="10" xfId="4" applyNumberFormat="1" applyFont="1" applyBorder="1" applyAlignment="1" applyProtection="1">
      <alignment horizontal="center" vertical="center"/>
      <protection hidden="1"/>
    </xf>
    <xf numFmtId="0" fontId="7" fillId="0" borderId="0" xfId="4" applyNumberFormat="1" applyFont="1" applyBorder="1" applyAlignment="1" applyProtection="1">
      <alignment horizontal="left" vertical="center"/>
      <protection hidden="1"/>
    </xf>
    <xf numFmtId="10" fontId="7" fillId="0" borderId="1" xfId="3" applyNumberFormat="1" applyFont="1" applyFill="1" applyBorder="1" applyAlignment="1" applyProtection="1">
      <alignment horizontal="center" vertical="center"/>
      <protection hidden="1"/>
    </xf>
    <xf numFmtId="1" fontId="7" fillId="0" borderId="0" xfId="4" applyNumberFormat="1" applyFont="1" applyBorder="1" applyAlignment="1" applyProtection="1">
      <alignment horizontal="center" vertical="center"/>
      <protection hidden="1"/>
    </xf>
    <xf numFmtId="1" fontId="5" fillId="0" borderId="4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hidden="1"/>
    </xf>
    <xf numFmtId="0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49" fontId="7" fillId="3" borderId="1" xfId="0" applyNumberFormat="1" applyFont="1" applyFill="1" applyBorder="1" applyAlignment="1" applyProtection="1">
      <alignment vertical="center"/>
      <protection locked="0"/>
    </xf>
    <xf numFmtId="49" fontId="7" fillId="3" borderId="2" xfId="0" applyNumberFormat="1" applyFont="1" applyFill="1" applyBorder="1" applyAlignment="1" applyProtection="1">
      <alignment vertical="center"/>
      <protection locked="0"/>
    </xf>
    <xf numFmtId="49" fontId="7" fillId="3" borderId="32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5" fillId="4" borderId="34" xfId="0" applyFont="1" applyFill="1" applyBorder="1" applyAlignment="1" applyProtection="1">
      <alignment vertical="center"/>
      <protection hidden="1"/>
    </xf>
    <xf numFmtId="0" fontId="7" fillId="0" borderId="35" xfId="0" applyFont="1" applyBorder="1" applyAlignment="1" applyProtection="1">
      <alignment vertical="center"/>
      <protection hidden="1"/>
    </xf>
    <xf numFmtId="0" fontId="5" fillId="0" borderId="36" xfId="0" applyFont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5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7" fillId="6" borderId="4" xfId="4" applyNumberFormat="1" applyFont="1" applyFill="1" applyBorder="1" applyAlignment="1" applyProtection="1">
      <alignment horizontal="right" vertical="center"/>
      <protection locked="0" hidden="1"/>
    </xf>
    <xf numFmtId="10" fontId="7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5" fillId="5" borderId="46" xfId="0" applyFont="1" applyFill="1" applyBorder="1" applyAlignment="1" applyProtection="1">
      <alignment vertical="center"/>
      <protection hidden="1"/>
    </xf>
    <xf numFmtId="4" fontId="7" fillId="3" borderId="4" xfId="0" applyNumberFormat="1" applyFont="1" applyFill="1" applyBorder="1" applyAlignment="1" applyProtection="1">
      <alignment horizontal="right" vertical="center"/>
      <protection hidden="1"/>
    </xf>
    <xf numFmtId="168" fontId="7" fillId="3" borderId="4" xfId="0" applyNumberFormat="1" applyFont="1" applyFill="1" applyBorder="1" applyAlignment="1" applyProtection="1">
      <alignment horizontal="right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3" borderId="25" xfId="0" applyNumberFormat="1" applyFont="1" applyFill="1" applyBorder="1" applyAlignment="1" applyProtection="1">
      <alignment horizontal="center" vertical="center"/>
    </xf>
    <xf numFmtId="164" fontId="21" fillId="0" borderId="0" xfId="25" applyFont="1" applyFill="1" applyBorder="1" applyAlignment="1" applyProtection="1">
      <alignment horizontal="center" vertical="center"/>
      <protection hidden="1"/>
    </xf>
    <xf numFmtId="10" fontId="7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5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5" fillId="6" borderId="13" xfId="4" applyNumberFormat="1" applyFont="1" applyFill="1" applyBorder="1" applyAlignment="1" applyProtection="1">
      <alignment horizontal="right" vertical="center"/>
      <protection locked="0" hidden="1"/>
    </xf>
    <xf numFmtId="0" fontId="21" fillId="8" borderId="2" xfId="0" applyNumberFormat="1" applyFont="1" applyFill="1" applyBorder="1" applyAlignment="1" applyProtection="1">
      <alignment horizontal="center" vertical="center"/>
      <protection hidden="1"/>
    </xf>
    <xf numFmtId="164" fontId="21" fillId="8" borderId="2" xfId="25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5" borderId="46" xfId="0" applyFont="1" applyFill="1" applyBorder="1" applyAlignment="1" applyProtection="1">
      <alignment vertical="center"/>
      <protection hidden="1"/>
    </xf>
    <xf numFmtId="168" fontId="5" fillId="5" borderId="46" xfId="0" applyNumberFormat="1" applyFont="1" applyFill="1" applyBorder="1" applyAlignment="1" applyProtection="1">
      <alignment vertical="center"/>
      <protection hidden="1"/>
    </xf>
    <xf numFmtId="167" fontId="5" fillId="5" borderId="4" xfId="0" applyNumberFormat="1" applyFont="1" applyFill="1" applyBorder="1" applyAlignment="1" applyProtection="1">
      <alignment vertical="center"/>
      <protection hidden="1"/>
    </xf>
    <xf numFmtId="168" fontId="5" fillId="5" borderId="4" xfId="0" applyNumberFormat="1" applyFont="1" applyFill="1" applyBorder="1" applyAlignment="1" applyProtection="1">
      <alignment vertical="center"/>
      <protection hidden="1"/>
    </xf>
    <xf numFmtId="0" fontId="5" fillId="5" borderId="4" xfId="0" applyFont="1" applyFill="1" applyBorder="1" applyAlignment="1" applyProtection="1">
      <alignment vertical="center"/>
      <protection hidden="1"/>
    </xf>
    <xf numFmtId="168" fontId="9" fillId="5" borderId="4" xfId="0" applyNumberFormat="1" applyFont="1" applyFill="1" applyBorder="1" applyAlignment="1" applyProtection="1">
      <alignment vertical="center"/>
      <protection hidden="1"/>
    </xf>
    <xf numFmtId="169" fontId="21" fillId="0" borderId="0" xfId="25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horizontal="center" vertical="center"/>
    </xf>
    <xf numFmtId="164" fontId="21" fillId="0" borderId="0" xfId="25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  <protection hidden="1"/>
    </xf>
    <xf numFmtId="4" fontId="21" fillId="0" borderId="0" xfId="0" applyNumberFormat="1" applyFont="1" applyFill="1" applyBorder="1" applyAlignment="1" applyProtection="1">
      <alignment horizontal="center" vertical="center"/>
      <protection hidden="1"/>
    </xf>
    <xf numFmtId="169" fontId="21" fillId="8" borderId="1" xfId="25" applyNumberFormat="1" applyFont="1" applyFill="1" applyBorder="1" applyAlignment="1" applyProtection="1">
      <alignment horizontal="center" vertical="center"/>
      <protection hidden="1"/>
    </xf>
    <xf numFmtId="44" fontId="21" fillId="8" borderId="2" xfId="146" applyFont="1" applyFill="1" applyBorder="1" applyAlignment="1" applyProtection="1">
      <alignment horizontal="center" vertical="center"/>
      <protection hidden="1"/>
    </xf>
    <xf numFmtId="4" fontId="21" fillId="8" borderId="2" xfId="0" applyNumberFormat="1" applyFont="1" applyFill="1" applyBorder="1" applyAlignment="1" applyProtection="1">
      <alignment horizontal="center" vertical="center"/>
      <protection hidden="1"/>
    </xf>
    <xf numFmtId="4" fontId="21" fillId="8" borderId="3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3" borderId="1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4" fontId="21" fillId="7" borderId="34" xfId="0" applyNumberFormat="1" applyFont="1" applyFill="1" applyBorder="1" applyAlignment="1" applyProtection="1">
      <alignment horizontal="center" vertical="center"/>
      <protection hidden="1"/>
    </xf>
    <xf numFmtId="4" fontId="21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1" fillId="7" borderId="34" xfId="25" applyFont="1" applyFill="1" applyBorder="1" applyAlignment="1" applyProtection="1">
      <alignment horizontal="center" vertical="center"/>
      <protection hidden="1"/>
    </xf>
    <xf numFmtId="44" fontId="21" fillId="7" borderId="34" xfId="146" applyFont="1" applyFill="1" applyBorder="1" applyAlignment="1" applyProtection="1">
      <alignment horizontal="center" vertical="center"/>
      <protection hidden="1"/>
    </xf>
    <xf numFmtId="168" fontId="21" fillId="7" borderId="34" xfId="0" applyNumberFormat="1" applyFont="1" applyFill="1" applyBorder="1" applyAlignment="1" applyProtection="1">
      <alignment horizontal="center" vertical="center"/>
      <protection hidden="1"/>
    </xf>
    <xf numFmtId="169" fontId="19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" xfId="25" applyFont="1" applyFill="1" applyBorder="1" applyAlignment="1" applyProtection="1">
      <alignment horizontal="center" vertical="center"/>
      <protection hidden="1"/>
    </xf>
    <xf numFmtId="0" fontId="1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9" borderId="34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157" applyFont="1" applyAlignment="1">
      <alignment vertical="center"/>
    </xf>
    <xf numFmtId="0" fontId="34" fillId="0" borderId="0" xfId="157" applyFont="1" applyAlignment="1">
      <alignment vertical="center"/>
    </xf>
    <xf numFmtId="0" fontId="34" fillId="0" borderId="0" xfId="157" applyFont="1" applyBorder="1" applyAlignment="1">
      <alignment vertical="center"/>
    </xf>
    <xf numFmtId="0" fontId="2" fillId="0" borderId="0" xfId="157" applyFont="1" applyAlignment="1">
      <alignment vertical="center"/>
    </xf>
    <xf numFmtId="0" fontId="34" fillId="10" borderId="1" xfId="157" applyFont="1" applyFill="1" applyBorder="1" applyAlignment="1">
      <alignment vertical="center"/>
    </xf>
    <xf numFmtId="0" fontId="35" fillId="3" borderId="4" xfId="157" applyFont="1" applyFill="1" applyBorder="1" applyAlignment="1">
      <alignment vertical="center"/>
    </xf>
    <xf numFmtId="0" fontId="2" fillId="0" borderId="0" xfId="157" applyFont="1" applyBorder="1" applyAlignment="1">
      <alignment vertical="center" wrapText="1"/>
    </xf>
    <xf numFmtId="0" fontId="2" fillId="0" borderId="0" xfId="157" applyFont="1" applyBorder="1" applyAlignment="1">
      <alignment vertical="center"/>
    </xf>
    <xf numFmtId="0" fontId="20" fillId="0" borderId="0" xfId="157" applyFont="1" applyAlignment="1">
      <alignment vertical="center"/>
    </xf>
    <xf numFmtId="0" fontId="37" fillId="12" borderId="4" xfId="157" applyFont="1" applyFill="1" applyBorder="1" applyAlignment="1">
      <alignment vertical="center" wrapText="1"/>
    </xf>
    <xf numFmtId="0" fontId="27" fillId="12" borderId="4" xfId="157" applyFont="1" applyFill="1" applyBorder="1" applyAlignment="1">
      <alignment vertical="center" wrapText="1"/>
    </xf>
    <xf numFmtId="0" fontId="27" fillId="0" borderId="4" xfId="157" applyFont="1" applyBorder="1" applyAlignment="1">
      <alignment vertical="center" wrapText="1"/>
    </xf>
    <xf numFmtId="0" fontId="2" fillId="0" borderId="0" xfId="157" applyFont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39" fillId="9" borderId="4" xfId="0" applyFont="1" applyFill="1" applyBorder="1" applyAlignment="1">
      <alignment vertical="center"/>
    </xf>
    <xf numFmtId="0" fontId="39" fillId="9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vertical="center"/>
    </xf>
    <xf numFmtId="0" fontId="21" fillId="9" borderId="4" xfId="0" applyFont="1" applyFill="1" applyBorder="1" applyAlignment="1">
      <alignment horizontal="center" vertical="center"/>
    </xf>
    <xf numFmtId="49" fontId="17" fillId="3" borderId="1" xfId="160" applyNumberFormat="1" applyFill="1" applyBorder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/>
    <xf numFmtId="0" fontId="2" fillId="0" borderId="0" xfId="157"/>
    <xf numFmtId="166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Protection="1">
      <protection hidden="1"/>
    </xf>
    <xf numFmtId="0" fontId="8" fillId="0" borderId="0" xfId="4" applyFont="1" applyAlignment="1" applyProtection="1">
      <alignment horizontal="left" vertical="center"/>
      <protection hidden="1"/>
    </xf>
    <xf numFmtId="10" fontId="5" fillId="0" borderId="0" xfId="4" applyNumberFormat="1" applyFont="1" applyAlignment="1" applyProtection="1">
      <alignment horizontal="left"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0" fontId="7" fillId="0" borderId="0" xfId="4" applyFont="1" applyAlignment="1" applyProtection="1">
      <alignment vertical="center"/>
      <protection hidden="1"/>
    </xf>
    <xf numFmtId="1" fontId="8" fillId="0" borderId="0" xfId="4" applyNumberFormat="1" applyFont="1" applyAlignment="1" applyProtection="1">
      <alignment horizontal="center" vertical="center"/>
      <protection hidden="1"/>
    </xf>
    <xf numFmtId="10" fontId="7" fillId="0" borderId="0" xfId="4" applyNumberFormat="1" applyFont="1" applyAlignment="1" applyProtection="1">
      <alignment vertical="center"/>
      <protection hidden="1"/>
    </xf>
    <xf numFmtId="166" fontId="7" fillId="0" borderId="0" xfId="4" applyNumberFormat="1" applyFont="1" applyAlignment="1" applyProtection="1">
      <alignment vertical="center"/>
      <protection hidden="1"/>
    </xf>
    <xf numFmtId="0" fontId="5" fillId="0" borderId="4" xfId="4" applyFont="1" applyBorder="1" applyAlignment="1" applyProtection="1">
      <alignment vertical="center"/>
      <protection hidden="1"/>
    </xf>
    <xf numFmtId="0" fontId="5" fillId="0" borderId="0" xfId="4" applyFont="1" applyAlignment="1" applyProtection="1">
      <alignment vertical="center"/>
      <protection hidden="1"/>
    </xf>
    <xf numFmtId="10" fontId="7" fillId="0" borderId="0" xfId="4" applyNumberFormat="1" applyFont="1" applyAlignment="1" applyProtection="1">
      <alignment horizontal="center" vertical="center"/>
      <protection hidden="1"/>
    </xf>
    <xf numFmtId="0" fontId="7" fillId="0" borderId="15" xfId="4" applyFont="1" applyBorder="1" applyAlignment="1" applyProtection="1">
      <alignment horizontal="left" vertical="center"/>
      <protection hidden="1"/>
    </xf>
    <xf numFmtId="0" fontId="7" fillId="6" borderId="7" xfId="4" applyFont="1" applyFill="1" applyBorder="1" applyAlignment="1" applyProtection="1">
      <alignment horizontal="left" vertical="center"/>
      <protection locked="0" hidden="1"/>
    </xf>
    <xf numFmtId="0" fontId="7" fillId="0" borderId="3" xfId="4" applyFont="1" applyBorder="1" applyAlignment="1" applyProtection="1">
      <alignment horizontal="left" vertical="center"/>
      <protection hidden="1"/>
    </xf>
    <xf numFmtId="0" fontId="7" fillId="6" borderId="4" xfId="4" applyFont="1" applyFill="1" applyBorder="1" applyAlignment="1" applyProtection="1">
      <alignment horizontal="left" vertical="center"/>
      <protection locked="0" hidden="1"/>
    </xf>
    <xf numFmtId="0" fontId="7" fillId="0" borderId="18" xfId="4" applyFont="1" applyBorder="1" applyAlignment="1" applyProtection="1">
      <alignment horizontal="left" vertical="center"/>
      <protection hidden="1"/>
    </xf>
    <xf numFmtId="0" fontId="5" fillId="0" borderId="2" xfId="4" applyFont="1" applyBorder="1" applyAlignment="1" applyProtection="1">
      <alignment horizontal="left" vertical="center"/>
      <protection hidden="1"/>
    </xf>
    <xf numFmtId="10" fontId="5" fillId="0" borderId="4" xfId="4" applyNumberFormat="1" applyFont="1" applyBorder="1" applyAlignment="1" applyProtection="1">
      <alignment horizontal="right" vertical="center" shrinkToFit="1"/>
      <protection hidden="1"/>
    </xf>
    <xf numFmtId="0" fontId="7" fillId="0" borderId="0" xfId="4" applyFont="1" applyAlignment="1" applyProtection="1">
      <alignment horizontal="left" vertical="center"/>
      <protection hidden="1"/>
    </xf>
    <xf numFmtId="0" fontId="5" fillId="0" borderId="9" xfId="4" applyFont="1" applyBorder="1" applyAlignment="1" applyProtection="1">
      <alignment horizontal="left" vertical="center"/>
      <protection hidden="1"/>
    </xf>
    <xf numFmtId="0" fontId="5" fillId="0" borderId="1" xfId="4" applyFont="1" applyBorder="1" applyAlignment="1" applyProtection="1">
      <alignment horizontal="left" vertical="center"/>
      <protection hidden="1"/>
    </xf>
    <xf numFmtId="10" fontId="5" fillId="0" borderId="2" xfId="4" applyNumberFormat="1" applyFont="1" applyBorder="1" applyAlignment="1" applyProtection="1">
      <alignment horizontal="right" vertical="center"/>
      <protection hidden="1"/>
    </xf>
    <xf numFmtId="166" fontId="5" fillId="0" borderId="19" xfId="4" applyNumberFormat="1" applyFont="1" applyBorder="1" applyAlignment="1" applyProtection="1">
      <alignment horizontal="right" vertical="center"/>
      <protection hidden="1"/>
    </xf>
    <xf numFmtId="10" fontId="5" fillId="0" borderId="1" xfId="4" applyNumberFormat="1" applyFont="1" applyBorder="1" applyAlignment="1" applyProtection="1">
      <alignment horizontal="right" vertical="center"/>
      <protection hidden="1"/>
    </xf>
    <xf numFmtId="0" fontId="7" fillId="0" borderId="9" xfId="4" applyFont="1" applyBorder="1" applyAlignment="1" applyProtection="1">
      <alignment horizontal="left" vertical="center"/>
      <protection hidden="1"/>
    </xf>
    <xf numFmtId="0" fontId="7" fillId="0" borderId="1" xfId="4" applyFont="1" applyBorder="1" applyAlignment="1" applyProtection="1">
      <alignment horizontal="left" vertical="center"/>
      <protection hidden="1"/>
    </xf>
    <xf numFmtId="166" fontId="7" fillId="0" borderId="10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hidden="1"/>
    </xf>
    <xf numFmtId="0" fontId="7" fillId="0" borderId="20" xfId="4" applyFont="1" applyBorder="1" applyAlignment="1" applyProtection="1">
      <alignment horizontal="left" vertical="center"/>
      <protection hidden="1"/>
    </xf>
    <xf numFmtId="0" fontId="7" fillId="0" borderId="21" xfId="4" applyFont="1" applyBorder="1" applyAlignment="1" applyProtection="1">
      <alignment horizontal="left" vertical="center"/>
      <protection hidden="1"/>
    </xf>
    <xf numFmtId="0" fontId="5" fillId="0" borderId="20" xfId="4" applyFont="1" applyBorder="1" applyAlignment="1" applyProtection="1">
      <alignment horizontal="left" vertical="center"/>
      <protection hidden="1"/>
    </xf>
    <xf numFmtId="10" fontId="5" fillId="0" borderId="22" xfId="4" applyNumberFormat="1" applyFont="1" applyBorder="1" applyAlignment="1" applyProtection="1">
      <alignment horizontal="right" vertical="center"/>
      <protection hidden="1"/>
    </xf>
    <xf numFmtId="166" fontId="5" fillId="0" borderId="23" xfId="4" applyNumberFormat="1" applyFont="1" applyBorder="1" applyAlignment="1" applyProtection="1">
      <alignment horizontal="right" vertical="center"/>
      <protection hidden="1"/>
    </xf>
    <xf numFmtId="0" fontId="5" fillId="0" borderId="18" xfId="4" applyFont="1" applyBorder="1" applyAlignment="1" applyProtection="1">
      <alignment horizontal="left" vertical="center"/>
      <protection hidden="1"/>
    </xf>
    <xf numFmtId="0" fontId="7" fillId="0" borderId="24" xfId="4" applyFont="1" applyBorder="1" applyAlignment="1" applyProtection="1">
      <alignment horizontal="left" vertical="center"/>
      <protection hidden="1"/>
    </xf>
    <xf numFmtId="0" fontId="7" fillId="0" borderId="25" xfId="4" applyFont="1" applyBorder="1" applyAlignment="1" applyProtection="1">
      <alignment horizontal="left" vertical="center"/>
      <protection hidden="1"/>
    </xf>
    <xf numFmtId="0" fontId="7" fillId="0" borderId="2" xfId="4" applyFont="1" applyBorder="1" applyAlignment="1" applyProtection="1">
      <alignment horizontal="left" vertical="center"/>
      <protection hidden="1"/>
    </xf>
    <xf numFmtId="166" fontId="7" fillId="0" borderId="19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locked="0" hidden="1"/>
    </xf>
    <xf numFmtId="10" fontId="5" fillId="0" borderId="4" xfId="4" applyNumberFormat="1" applyFont="1" applyBorder="1" applyAlignment="1" applyProtection="1">
      <alignment horizontal="right" vertical="center"/>
      <protection hidden="1"/>
    </xf>
    <xf numFmtId="166" fontId="5" fillId="0" borderId="10" xfId="4" applyNumberFormat="1" applyFont="1" applyBorder="1" applyAlignment="1" applyProtection="1">
      <alignment horizontal="right" vertical="center"/>
      <protection hidden="1"/>
    </xf>
    <xf numFmtId="0" fontId="5" fillId="0" borderId="3" xfId="4" applyFont="1" applyBorder="1" applyAlignment="1" applyProtection="1">
      <alignment horizontal="left" vertical="center"/>
      <protection hidden="1"/>
    </xf>
    <xf numFmtId="0" fontId="5" fillId="0" borderId="26" xfId="4" applyFont="1" applyBorder="1" applyAlignment="1" applyProtection="1">
      <alignment horizontal="left" vertical="center"/>
      <protection hidden="1"/>
    </xf>
    <xf numFmtId="0" fontId="5" fillId="0" borderId="21" xfId="4" applyFont="1" applyBorder="1" applyAlignment="1" applyProtection="1">
      <alignment horizontal="left" vertical="center"/>
      <protection hidden="1"/>
    </xf>
    <xf numFmtId="10" fontId="7" fillId="0" borderId="2" xfId="4" applyNumberFormat="1" applyFont="1" applyBorder="1" applyAlignment="1" applyProtection="1">
      <alignment horizontal="right" vertical="center"/>
      <protection hidden="1"/>
    </xf>
    <xf numFmtId="10" fontId="7" fillId="0" borderId="1" xfId="4" applyNumberFormat="1" applyFont="1" applyBorder="1" applyAlignment="1" applyProtection="1">
      <alignment horizontal="right" vertical="center"/>
      <protection hidden="1"/>
    </xf>
    <xf numFmtId="0" fontId="7" fillId="0" borderId="0" xfId="4" applyFont="1" applyAlignment="1" applyProtection="1">
      <alignment vertical="center"/>
      <protection locked="0" hidden="1"/>
    </xf>
    <xf numFmtId="0" fontId="5" fillId="0" borderId="27" xfId="4" applyFont="1" applyBorder="1" applyAlignment="1" applyProtection="1">
      <alignment horizontal="left" vertical="center"/>
      <protection hidden="1"/>
    </xf>
    <xf numFmtId="0" fontId="5" fillId="0" borderId="28" xfId="4" applyFont="1" applyBorder="1" applyAlignment="1" applyProtection="1">
      <alignment horizontal="left" vertical="center"/>
      <protection hidden="1"/>
    </xf>
    <xf numFmtId="0" fontId="5" fillId="0" borderId="29" xfId="4" applyFont="1" applyBorder="1" applyAlignment="1" applyProtection="1">
      <alignment horizontal="left" vertical="center"/>
      <protection hidden="1"/>
    </xf>
    <xf numFmtId="1" fontId="7" fillId="0" borderId="0" xfId="4" applyNumberFormat="1" applyFont="1" applyAlignment="1" applyProtection="1">
      <alignment horizontal="left"/>
      <protection hidden="1"/>
    </xf>
    <xf numFmtId="0" fontId="1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66" fontId="5" fillId="0" borderId="4" xfId="4" applyNumberFormat="1" applyFont="1" applyBorder="1" applyAlignment="1" applyProtection="1">
      <alignment horizontal="right" vertical="center"/>
      <protection hidden="1"/>
    </xf>
    <xf numFmtId="10" fontId="21" fillId="0" borderId="0" xfId="0" applyNumberFormat="1" applyFont="1" applyFill="1" applyBorder="1" applyAlignment="1" applyProtection="1">
      <alignment horizontal="center" vertical="center"/>
      <protection hidden="1"/>
    </xf>
    <xf numFmtId="10" fontId="21" fillId="0" borderId="0" xfId="3" applyNumberFormat="1" applyFont="1" applyFill="1" applyBorder="1" applyAlignment="1" applyProtection="1">
      <alignment horizontal="center" vertical="center"/>
      <protection hidden="1"/>
    </xf>
    <xf numFmtId="2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5" fillId="0" borderId="0" xfId="163" applyFont="1" applyAlignment="1">
      <alignment vertical="center"/>
    </xf>
    <xf numFmtId="0" fontId="2" fillId="0" borderId="54" xfId="157" applyBorder="1" applyAlignment="1">
      <alignment horizontal="center" vertical="center"/>
    </xf>
    <xf numFmtId="0" fontId="2" fillId="0" borderId="45" xfId="157" applyBorder="1" applyAlignment="1">
      <alignment horizontal="center" vertical="center"/>
    </xf>
    <xf numFmtId="0" fontId="33" fillId="0" borderId="0" xfId="163" applyFont="1" applyAlignment="1">
      <alignment vertical="center"/>
    </xf>
    <xf numFmtId="0" fontId="30" fillId="8" borderId="50" xfId="157" applyFont="1" applyFill="1" applyBorder="1" applyAlignment="1">
      <alignment horizontal="center" vertical="center" wrapText="1"/>
    </xf>
    <xf numFmtId="0" fontId="30" fillId="0" borderId="0" xfId="157" applyFont="1" applyAlignment="1">
      <alignment vertical="center" wrapText="1"/>
    </xf>
    <xf numFmtId="0" fontId="28" fillId="0" borderId="0" xfId="157" applyFont="1" applyAlignment="1">
      <alignment horizontal="center" vertical="center"/>
    </xf>
    <xf numFmtId="0" fontId="28" fillId="0" borderId="0" xfId="157" applyFont="1" applyAlignment="1">
      <alignment vertical="center" wrapText="1"/>
    </xf>
    <xf numFmtId="0" fontId="25" fillId="0" borderId="56" xfId="157" applyFont="1" applyBorder="1" applyAlignment="1">
      <alignment horizontal="center" vertical="center"/>
    </xf>
    <xf numFmtId="0" fontId="25" fillId="0" borderId="55" xfId="157" applyFont="1" applyBorder="1" applyAlignment="1">
      <alignment horizontal="center" vertical="center"/>
    </xf>
    <xf numFmtId="0" fontId="25" fillId="0" borderId="54" xfId="157" applyFont="1" applyBorder="1" applyAlignment="1">
      <alignment horizontal="center" vertical="center"/>
    </xf>
    <xf numFmtId="0" fontId="28" fillId="0" borderId="61" xfId="157" applyFont="1" applyBorder="1" applyAlignment="1">
      <alignment vertical="center" wrapText="1"/>
    </xf>
    <xf numFmtId="0" fontId="28" fillId="0" borderId="53" xfId="157" applyFont="1" applyBorder="1" applyAlignment="1">
      <alignment horizontal="center" vertical="center"/>
    </xf>
    <xf numFmtId="0" fontId="28" fillId="0" borderId="4" xfId="157" applyFont="1" applyBorder="1" applyAlignment="1">
      <alignment horizontal="center" vertical="center"/>
    </xf>
    <xf numFmtId="0" fontId="28" fillId="0" borderId="45" xfId="157" applyFont="1" applyBorder="1" applyAlignment="1">
      <alignment horizontal="center" vertical="center"/>
    </xf>
    <xf numFmtId="0" fontId="28" fillId="0" borderId="62" xfId="157" applyFont="1" applyBorder="1" applyAlignment="1">
      <alignment vertical="center" wrapText="1"/>
    </xf>
    <xf numFmtId="0" fontId="25" fillId="0" borderId="62" xfId="163" applyFont="1" applyBorder="1" applyAlignment="1">
      <alignment vertical="center" wrapText="1"/>
    </xf>
    <xf numFmtId="0" fontId="25" fillId="0" borderId="53" xfId="157" applyFont="1" applyBorder="1" applyAlignment="1">
      <alignment horizontal="center" vertical="center"/>
    </xf>
    <xf numFmtId="0" fontId="25" fillId="0" borderId="4" xfId="157" applyFont="1" applyBorder="1" applyAlignment="1">
      <alignment horizontal="center" vertical="center"/>
    </xf>
    <xf numFmtId="0" fontId="25" fillId="0" borderId="45" xfId="157" applyFont="1" applyBorder="1" applyAlignment="1">
      <alignment horizontal="center" vertical="center"/>
    </xf>
    <xf numFmtId="0" fontId="32" fillId="0" borderId="62" xfId="163" applyFont="1" applyBorder="1" applyAlignment="1">
      <alignment vertical="center" wrapText="1"/>
    </xf>
    <xf numFmtId="0" fontId="28" fillId="0" borderId="52" xfId="157" applyFont="1" applyBorder="1" applyAlignment="1">
      <alignment horizontal="center" vertical="center"/>
    </xf>
    <xf numFmtId="0" fontId="28" fillId="0" borderId="51" xfId="157" applyFont="1" applyBorder="1" applyAlignment="1">
      <alignment horizontal="center" vertical="center"/>
    </xf>
    <xf numFmtId="0" fontId="28" fillId="0" borderId="50" xfId="157" applyFont="1" applyBorder="1" applyAlignment="1">
      <alignment horizontal="center" vertical="center"/>
    </xf>
    <xf numFmtId="0" fontId="32" fillId="0" borderId="63" xfId="163" applyFont="1" applyBorder="1" applyAlignment="1">
      <alignment vertical="center" wrapText="1"/>
    </xf>
    <xf numFmtId="0" fontId="28" fillId="0" borderId="56" xfId="157" applyFont="1" applyBorder="1" applyAlignment="1">
      <alignment horizontal="center" vertical="center"/>
    </xf>
    <xf numFmtId="0" fontId="28" fillId="0" borderId="55" xfId="157" applyFont="1" applyBorder="1" applyAlignment="1">
      <alignment horizontal="center" vertical="center"/>
    </xf>
    <xf numFmtId="0" fontId="28" fillId="0" borderId="54" xfId="157" applyFont="1" applyBorder="1" applyAlignment="1">
      <alignment horizontal="center" vertical="center"/>
    </xf>
    <xf numFmtId="0" fontId="25" fillId="0" borderId="53" xfId="163" applyFont="1" applyBorder="1" applyAlignment="1">
      <alignment horizontal="center" vertical="center"/>
    </xf>
    <xf numFmtId="0" fontId="25" fillId="0" borderId="4" xfId="163" applyFont="1" applyBorder="1" applyAlignment="1">
      <alignment horizontal="center" vertical="center"/>
    </xf>
    <xf numFmtId="0" fontId="25" fillId="0" borderId="45" xfId="163" applyFont="1" applyBorder="1" applyAlignment="1">
      <alignment horizontal="center" vertical="center"/>
    </xf>
    <xf numFmtId="0" fontId="25" fillId="0" borderId="52" xfId="163" applyFont="1" applyBorder="1" applyAlignment="1">
      <alignment horizontal="center" vertical="center"/>
    </xf>
    <xf numFmtId="0" fontId="25" fillId="0" borderId="51" xfId="163" applyFont="1" applyBorder="1" applyAlignment="1">
      <alignment horizontal="center" vertical="center"/>
    </xf>
    <xf numFmtId="0" fontId="25" fillId="0" borderId="50" xfId="163" applyFont="1" applyBorder="1" applyAlignment="1">
      <alignment horizontal="center" vertical="center"/>
    </xf>
    <xf numFmtId="0" fontId="28" fillId="0" borderId="57" xfId="157" applyFont="1" applyBorder="1" applyAlignment="1">
      <alignment vertical="center" wrapText="1"/>
    </xf>
    <xf numFmtId="0" fontId="28" fillId="0" borderId="56" xfId="157" applyFont="1" applyBorder="1" applyAlignment="1">
      <alignment horizontal="center" vertical="center" textRotation="90" wrapText="1"/>
    </xf>
    <xf numFmtId="0" fontId="28" fillId="0" borderId="55" xfId="157" applyFont="1" applyBorder="1" applyAlignment="1">
      <alignment horizontal="center" vertical="center" textRotation="90" wrapText="1"/>
    </xf>
    <xf numFmtId="0" fontId="28" fillId="0" borderId="54" xfId="157" applyFont="1" applyBorder="1" applyAlignment="1">
      <alignment vertical="center"/>
    </xf>
    <xf numFmtId="0" fontId="30" fillId="0" borderId="64" xfId="157" applyFont="1" applyBorder="1" applyAlignment="1">
      <alignment horizontal="center" vertical="center"/>
    </xf>
    <xf numFmtId="0" fontId="30" fillId="0" borderId="65" xfId="157" applyFont="1" applyBorder="1" applyAlignment="1">
      <alignment horizontal="center" vertical="center"/>
    </xf>
    <xf numFmtId="0" fontId="28" fillId="0" borderId="37" xfId="157" applyFont="1" applyBorder="1" applyAlignment="1">
      <alignment vertical="center"/>
    </xf>
    <xf numFmtId="0" fontId="30" fillId="0" borderId="0" xfId="157" applyFont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60" xfId="0" applyFont="1" applyBorder="1" applyAlignment="1">
      <alignment horizontal="center" vertical="center"/>
    </xf>
    <xf numFmtId="4" fontId="24" fillId="7" borderId="60" xfId="0" applyNumberFormat="1" applyFont="1" applyFill="1" applyBorder="1" applyAlignment="1" applyProtection="1">
      <alignment vertical="center"/>
      <protection hidden="1"/>
    </xf>
    <xf numFmtId="4" fontId="24" fillId="6" borderId="60" xfId="0" applyNumberFormat="1" applyFont="1" applyFill="1" applyBorder="1" applyAlignment="1" applyProtection="1">
      <alignment vertical="center"/>
      <protection locked="0" hidden="1"/>
    </xf>
    <xf numFmtId="164" fontId="24" fillId="7" borderId="60" xfId="25" applyFont="1" applyFill="1" applyBorder="1" applyAlignment="1" applyProtection="1">
      <alignment vertical="center"/>
      <protection hidden="1"/>
    </xf>
    <xf numFmtId="44" fontId="24" fillId="7" borderId="60" xfId="146" applyFont="1" applyFill="1" applyBorder="1" applyAlignment="1" applyProtection="1">
      <alignment vertical="center"/>
      <protection hidden="1"/>
    </xf>
    <xf numFmtId="168" fontId="24" fillId="7" borderId="60" xfId="0" applyNumberFormat="1" applyFont="1" applyFill="1" applyBorder="1" applyAlignment="1" applyProtection="1">
      <alignment vertical="center"/>
      <protection hidden="1"/>
    </xf>
    <xf numFmtId="164" fontId="21" fillId="0" borderId="0" xfId="25" applyNumberFormat="1" applyFont="1" applyFill="1" applyBorder="1" applyAlignment="1" applyProtection="1">
      <alignment horizontal="center" vertical="center"/>
    </xf>
    <xf numFmtId="164" fontId="21" fillId="0" borderId="0" xfId="25" applyNumberFormat="1" applyFont="1" applyFill="1" applyBorder="1" applyAlignment="1" applyProtection="1">
      <alignment horizontal="center" vertical="center"/>
      <protection hidden="1"/>
    </xf>
    <xf numFmtId="164" fontId="19" fillId="0" borderId="4" xfId="25" applyNumberFormat="1" applyFont="1" applyFill="1" applyBorder="1" applyAlignment="1" applyProtection="1">
      <alignment horizontal="center" vertical="center"/>
      <protection hidden="1"/>
    </xf>
    <xf numFmtId="164" fontId="21" fillId="0" borderId="4" xfId="0" applyNumberFormat="1" applyFont="1" applyBorder="1" applyAlignment="1">
      <alignment vertical="center"/>
    </xf>
    <xf numFmtId="164" fontId="39" fillId="9" borderId="4" xfId="0" applyNumberFormat="1" applyFont="1" applyFill="1" applyBorder="1" applyAlignment="1">
      <alignment vertical="center"/>
    </xf>
    <xf numFmtId="164" fontId="21" fillId="8" borderId="2" xfId="25" applyNumberFormat="1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10" fontId="7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7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5" fillId="0" borderId="1" xfId="4" applyNumberFormat="1" applyFont="1" applyBorder="1" applyAlignment="1" applyProtection="1">
      <alignment horizontal="center" vertical="center"/>
      <protection hidden="1"/>
    </xf>
    <xf numFmtId="10" fontId="5" fillId="0" borderId="19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28" fillId="0" borderId="47" xfId="157" applyFont="1" applyBorder="1" applyAlignment="1">
      <alignment horizontal="center" vertical="center"/>
    </xf>
    <xf numFmtId="0" fontId="28" fillId="0" borderId="48" xfId="157" applyFont="1" applyBorder="1" applyAlignment="1">
      <alignment horizontal="center" vertical="center"/>
    </xf>
    <xf numFmtId="0" fontId="28" fillId="0" borderId="49" xfId="157" applyFont="1" applyBorder="1" applyAlignment="1">
      <alignment horizontal="center" vertical="center"/>
    </xf>
    <xf numFmtId="0" fontId="30" fillId="8" borderId="37" xfId="157" applyFont="1" applyFill="1" applyBorder="1" applyAlignment="1">
      <alignment horizontal="left" vertical="center" wrapText="1"/>
    </xf>
    <xf numFmtId="0" fontId="30" fillId="8" borderId="38" xfId="157" applyFont="1" applyFill="1" applyBorder="1" applyAlignment="1">
      <alignment horizontal="left" vertical="center" wrapText="1"/>
    </xf>
    <xf numFmtId="0" fontId="30" fillId="8" borderId="39" xfId="157" applyFont="1" applyFill="1" applyBorder="1" applyAlignment="1">
      <alignment horizontal="left" vertical="center" wrapText="1"/>
    </xf>
    <xf numFmtId="0" fontId="30" fillId="8" borderId="51" xfId="157" applyFont="1" applyFill="1" applyBorder="1" applyAlignment="1">
      <alignment horizontal="center" vertical="center"/>
    </xf>
    <xf numFmtId="0" fontId="30" fillId="8" borderId="52" xfId="157" applyFont="1" applyFill="1" applyBorder="1" applyAlignment="1">
      <alignment horizontal="center" vertical="center"/>
    </xf>
    <xf numFmtId="0" fontId="2" fillId="0" borderId="4" xfId="157" applyBorder="1" applyAlignment="1">
      <alignment horizontal="left" vertical="center"/>
    </xf>
    <xf numFmtId="0" fontId="2" fillId="0" borderId="53" xfId="157" applyBorder="1" applyAlignment="1">
      <alignment horizontal="left" vertical="center"/>
    </xf>
    <xf numFmtId="0" fontId="2" fillId="0" borderId="1" xfId="157" applyBorder="1" applyAlignment="1">
      <alignment horizontal="left" vertical="center"/>
    </xf>
    <xf numFmtId="0" fontId="2" fillId="0" borderId="2" xfId="157" applyBorder="1" applyAlignment="1">
      <alignment horizontal="left" vertical="center"/>
    </xf>
    <xf numFmtId="0" fontId="2" fillId="0" borderId="32" xfId="157" applyBorder="1" applyAlignment="1">
      <alignment horizontal="left" vertical="center"/>
    </xf>
    <xf numFmtId="0" fontId="2" fillId="0" borderId="4" xfId="157" applyBorder="1" applyAlignment="1">
      <alignment horizontal="left" vertical="center" wrapText="1"/>
    </xf>
    <xf numFmtId="0" fontId="2" fillId="0" borderId="53" xfId="157" applyBorder="1" applyAlignment="1">
      <alignment horizontal="left" vertical="center" wrapText="1"/>
    </xf>
    <xf numFmtId="0" fontId="2" fillId="0" borderId="55" xfId="157" applyBorder="1" applyAlignment="1">
      <alignment horizontal="left" vertical="center" wrapText="1"/>
    </xf>
    <xf numFmtId="0" fontId="2" fillId="0" borderId="56" xfId="157" applyBorder="1" applyAlignment="1">
      <alignment horizontal="left" vertical="center" wrapText="1"/>
    </xf>
    <xf numFmtId="0" fontId="2" fillId="0" borderId="1" xfId="157" applyBorder="1" applyAlignment="1">
      <alignment horizontal="center" vertical="center"/>
    </xf>
    <xf numFmtId="0" fontId="2" fillId="0" borderId="2" xfId="157" applyBorder="1" applyAlignment="1">
      <alignment horizontal="center" vertical="center"/>
    </xf>
    <xf numFmtId="0" fontId="2" fillId="0" borderId="32" xfId="157" applyBorder="1" applyAlignment="1">
      <alignment horizontal="center" vertical="center"/>
    </xf>
    <xf numFmtId="0" fontId="37" fillId="3" borderId="1" xfId="157" applyFont="1" applyFill="1" applyBorder="1" applyAlignment="1">
      <alignment horizontal="center" vertical="center" wrapText="1"/>
    </xf>
    <xf numFmtId="0" fontId="37" fillId="3" borderId="3" xfId="157" applyFont="1" applyFill="1" applyBorder="1" applyAlignment="1">
      <alignment horizontal="center" vertical="center" wrapText="1"/>
    </xf>
    <xf numFmtId="0" fontId="27" fillId="3" borderId="1" xfId="157" applyFont="1" applyFill="1" applyBorder="1" applyAlignment="1">
      <alignment horizontal="center" vertical="center" wrapText="1"/>
    </xf>
    <xf numFmtId="0" fontId="36" fillId="11" borderId="58" xfId="157" applyFont="1" applyFill="1" applyBorder="1" applyAlignment="1">
      <alignment vertical="center" wrapText="1"/>
    </xf>
    <xf numFmtId="0" fontId="36" fillId="11" borderId="59" xfId="157" applyFont="1" applyFill="1" applyBorder="1" applyAlignment="1">
      <alignment vertical="center" wrapText="1"/>
    </xf>
    <xf numFmtId="0" fontId="36" fillId="0" borderId="58" xfId="157" applyFont="1" applyBorder="1" applyAlignment="1">
      <alignment horizontal="center" vertical="center" wrapText="1"/>
    </xf>
    <xf numFmtId="0" fontId="36" fillId="0" borderId="59" xfId="157" applyFont="1" applyBorder="1" applyAlignment="1">
      <alignment horizontal="center" vertical="center" wrapText="1"/>
    </xf>
    <xf numFmtId="0" fontId="37" fillId="3" borderId="34" xfId="157" applyFont="1" applyFill="1" applyBorder="1" applyAlignment="1">
      <alignment horizontal="center" vertical="center" wrapText="1"/>
    </xf>
    <xf numFmtId="0" fontId="37" fillId="12" borderId="1" xfId="157" applyFont="1" applyFill="1" applyBorder="1" applyAlignment="1">
      <alignment horizontal="center" vertical="center" wrapText="1"/>
    </xf>
    <xf numFmtId="0" fontId="37" fillId="12" borderId="3" xfId="157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NumberFormat="1" applyFont="1" applyFill="1" applyBorder="1" applyAlignment="1" applyProtection="1">
      <alignment horizontal="center" vertical="center"/>
      <protection hidden="1"/>
    </xf>
    <xf numFmtId="168" fontId="5" fillId="6" borderId="1" xfId="157" applyNumberFormat="1" applyFont="1" applyFill="1" applyBorder="1" applyAlignment="1" applyProtection="1">
      <alignment horizontal="center" vertical="center"/>
      <protection locked="0" hidden="1"/>
    </xf>
    <xf numFmtId="168" fontId="5" fillId="6" borderId="3" xfId="157" applyNumberFormat="1" applyFont="1" applyFill="1" applyBorder="1" applyAlignment="1" applyProtection="1">
      <alignment horizontal="center" vertical="center"/>
      <protection locked="0" hidden="1"/>
    </xf>
    <xf numFmtId="0" fontId="31" fillId="8" borderId="41" xfId="163" applyFont="1" applyFill="1" applyBorder="1" applyAlignment="1">
      <alignment horizontal="left" vertical="center" wrapText="1"/>
    </xf>
    <xf numFmtId="0" fontId="31" fillId="8" borderId="0" xfId="163" applyFont="1" applyFill="1" applyAlignment="1">
      <alignment horizontal="left" vertical="center" wrapText="1"/>
    </xf>
    <xf numFmtId="0" fontId="31" fillId="8" borderId="47" xfId="163" applyFont="1" applyFill="1" applyBorder="1" applyAlignment="1">
      <alignment horizontal="left" vertical="center" wrapText="1"/>
    </xf>
    <xf numFmtId="0" fontId="30" fillId="8" borderId="41" xfId="157" applyFont="1" applyFill="1" applyBorder="1" applyAlignment="1">
      <alignment horizontal="left" vertical="center"/>
    </xf>
    <xf numFmtId="0" fontId="30" fillId="8" borderId="0" xfId="157" applyFont="1" applyFill="1" applyAlignment="1">
      <alignment horizontal="left" vertical="center"/>
    </xf>
    <xf numFmtId="0" fontId="30" fillId="8" borderId="42" xfId="157" applyFont="1" applyFill="1" applyBorder="1" applyAlignment="1">
      <alignment horizontal="left" vertical="center"/>
    </xf>
  </cellXfs>
  <cellStyles count="164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Komma 2" xfId="161" xr:uid="{00000000-0005-0000-0000-0000CD000000}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3 2" xfId="163" xr:uid="{00000000-0005-0000-0000-00009B000000}"/>
    <cellStyle name="Standard 7" xfId="4" xr:uid="{00000000-0005-0000-0000-00009F000000}"/>
    <cellStyle name="Währung" xfId="146" builtinId="4"/>
    <cellStyle name="Währung 2" xfId="162" xr:uid="{00000000-0005-0000-0000-0000C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66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86" t="s">
        <v>136</v>
      </c>
      <c r="D13" s="287"/>
      <c r="E13" s="287"/>
      <c r="F13" s="288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6"/>
  <sheetViews>
    <sheetView workbookViewId="0"/>
  </sheetViews>
  <sheetFormatPr baseColWidth="10" defaultRowHeight="12.75" x14ac:dyDescent="0.2"/>
  <sheetData>
    <row r="1" spans="1:2" x14ac:dyDescent="0.2">
      <c r="A1" s="168" t="s">
        <v>422</v>
      </c>
      <c r="B1" s="168" t="s">
        <v>423</v>
      </c>
    </row>
    <row r="2" spans="1:2" x14ac:dyDescent="0.2">
      <c r="A2" s="168" t="s">
        <v>424</v>
      </c>
      <c r="B2" s="168" t="s">
        <v>425</v>
      </c>
    </row>
    <row r="3" spans="1:2" x14ac:dyDescent="0.2">
      <c r="A3" s="168" t="s">
        <v>426</v>
      </c>
      <c r="B3" s="168" t="s">
        <v>221</v>
      </c>
    </row>
    <row r="4" spans="1:2" x14ac:dyDescent="0.2">
      <c r="A4" s="168" t="s">
        <v>427</v>
      </c>
      <c r="B4" s="168" t="s">
        <v>428</v>
      </c>
    </row>
    <row r="5" spans="1:2" x14ac:dyDescent="0.2">
      <c r="A5" s="168" t="s">
        <v>429</v>
      </c>
      <c r="B5" s="168" t="s">
        <v>428</v>
      </c>
    </row>
    <row r="6" spans="1:2" x14ac:dyDescent="0.2">
      <c r="A6" s="168" t="s">
        <v>430</v>
      </c>
      <c r="B6" s="168" t="s">
        <v>431</v>
      </c>
    </row>
    <row r="7" spans="1:2" x14ac:dyDescent="0.2">
      <c r="A7" s="168" t="s">
        <v>432</v>
      </c>
      <c r="B7" s="168" t="s">
        <v>490</v>
      </c>
    </row>
    <row r="8" spans="1:2" x14ac:dyDescent="0.2">
      <c r="A8" s="168" t="s">
        <v>433</v>
      </c>
      <c r="B8" s="168" t="s">
        <v>434</v>
      </c>
    </row>
    <row r="9" spans="1:2" x14ac:dyDescent="0.2">
      <c r="A9" s="168" t="s">
        <v>435</v>
      </c>
      <c r="B9" s="168" t="s">
        <v>481</v>
      </c>
    </row>
    <row r="10" spans="1:2" x14ac:dyDescent="0.2">
      <c r="A10" s="168" t="s">
        <v>436</v>
      </c>
      <c r="B10" s="168" t="s">
        <v>437</v>
      </c>
    </row>
    <row r="11" spans="1:2" x14ac:dyDescent="0.2">
      <c r="A11" s="168" t="s">
        <v>438</v>
      </c>
      <c r="B11" s="168" t="s">
        <v>221</v>
      </c>
    </row>
    <row r="12" spans="1:2" x14ac:dyDescent="0.2">
      <c r="A12" s="168" t="s">
        <v>439</v>
      </c>
      <c r="B12" s="168" t="s">
        <v>221</v>
      </c>
    </row>
    <row r="13" spans="1:2" x14ac:dyDescent="0.2">
      <c r="A13" s="168" t="s">
        <v>440</v>
      </c>
      <c r="B13" s="168" t="s">
        <v>221</v>
      </c>
    </row>
    <row r="14" spans="1:2" x14ac:dyDescent="0.2">
      <c r="A14" s="168" t="s">
        <v>441</v>
      </c>
      <c r="B14" s="168" t="s">
        <v>221</v>
      </c>
    </row>
    <row r="15" spans="1:2" x14ac:dyDescent="0.2">
      <c r="A15" s="168" t="s">
        <v>442</v>
      </c>
      <c r="B15" s="168" t="s">
        <v>428</v>
      </c>
    </row>
    <row r="16" spans="1:2" x14ac:dyDescent="0.2">
      <c r="A16" s="168" t="s">
        <v>443</v>
      </c>
      <c r="B16" s="168" t="s">
        <v>444</v>
      </c>
    </row>
    <row r="17" spans="1:2" x14ac:dyDescent="0.2">
      <c r="A17" s="168" t="s">
        <v>445</v>
      </c>
      <c r="B17" s="168" t="s">
        <v>446</v>
      </c>
    </row>
    <row r="18" spans="1:2" x14ac:dyDescent="0.2">
      <c r="A18" s="168" t="s">
        <v>447</v>
      </c>
      <c r="B18" s="168" t="s">
        <v>448</v>
      </c>
    </row>
    <row r="19" spans="1:2" x14ac:dyDescent="0.2">
      <c r="A19" s="168" t="s">
        <v>449</v>
      </c>
      <c r="B19" s="168" t="s">
        <v>221</v>
      </c>
    </row>
    <row r="20" spans="1:2" x14ac:dyDescent="0.2">
      <c r="A20" s="168" t="s">
        <v>450</v>
      </c>
      <c r="B20" s="168" t="s">
        <v>221</v>
      </c>
    </row>
    <row r="21" spans="1:2" x14ac:dyDescent="0.2">
      <c r="A21" s="168" t="s">
        <v>451</v>
      </c>
      <c r="B21" s="168" t="s">
        <v>221</v>
      </c>
    </row>
    <row r="22" spans="1:2" x14ac:dyDescent="0.2">
      <c r="A22" s="168" t="s">
        <v>452</v>
      </c>
      <c r="B22" s="168" t="s">
        <v>221</v>
      </c>
    </row>
    <row r="23" spans="1:2" x14ac:dyDescent="0.2">
      <c r="A23" s="168" t="s">
        <v>453</v>
      </c>
      <c r="B23" s="168" t="s">
        <v>221</v>
      </c>
    </row>
    <row r="24" spans="1:2" x14ac:dyDescent="0.2">
      <c r="A24" s="168" t="s">
        <v>454</v>
      </c>
      <c r="B24" s="168" t="s">
        <v>221</v>
      </c>
    </row>
    <row r="25" spans="1:2" x14ac:dyDescent="0.2">
      <c r="A25" s="168" t="s">
        <v>455</v>
      </c>
      <c r="B25" s="168" t="s">
        <v>221</v>
      </c>
    </row>
    <row r="26" spans="1:2" x14ac:dyDescent="0.2">
      <c r="A26" s="168" t="s">
        <v>456</v>
      </c>
      <c r="B26" s="168" t="s">
        <v>221</v>
      </c>
    </row>
    <row r="27" spans="1:2" x14ac:dyDescent="0.2">
      <c r="A27" s="168" t="s">
        <v>457</v>
      </c>
      <c r="B27" s="168" t="s">
        <v>221</v>
      </c>
    </row>
    <row r="28" spans="1:2" x14ac:dyDescent="0.2">
      <c r="A28" s="168" t="s">
        <v>458</v>
      </c>
      <c r="B28" s="168" t="s">
        <v>221</v>
      </c>
    </row>
    <row r="29" spans="1:2" x14ac:dyDescent="0.2">
      <c r="A29" s="168" t="s">
        <v>459</v>
      </c>
      <c r="B29" s="168" t="s">
        <v>221</v>
      </c>
    </row>
    <row r="30" spans="1:2" x14ac:dyDescent="0.2">
      <c r="A30" s="168" t="s">
        <v>460</v>
      </c>
      <c r="B30" s="168" t="s">
        <v>461</v>
      </c>
    </row>
    <row r="31" spans="1:2" x14ac:dyDescent="0.2">
      <c r="A31" s="168" t="s">
        <v>462</v>
      </c>
      <c r="B31" s="168" t="s">
        <v>463</v>
      </c>
    </row>
    <row r="32" spans="1:2" x14ac:dyDescent="0.2">
      <c r="A32" s="168" t="s">
        <v>464</v>
      </c>
      <c r="B32" s="168" t="s">
        <v>465</v>
      </c>
    </row>
    <row r="33" spans="1:2" x14ac:dyDescent="0.2">
      <c r="A33" s="168" t="s">
        <v>466</v>
      </c>
      <c r="B33" s="168" t="s">
        <v>467</v>
      </c>
    </row>
    <row r="34" spans="1:2" x14ac:dyDescent="0.2">
      <c r="A34" s="168" t="s">
        <v>468</v>
      </c>
      <c r="B34" s="168" t="s">
        <v>469</v>
      </c>
    </row>
    <row r="35" spans="1:2" x14ac:dyDescent="0.2">
      <c r="A35" s="168" t="s">
        <v>470</v>
      </c>
      <c r="B35" s="168" t="s">
        <v>471</v>
      </c>
    </row>
    <row r="36" spans="1:2" x14ac:dyDescent="0.2">
      <c r="A36" s="168" t="s">
        <v>472</v>
      </c>
      <c r="B36" s="168" t="s">
        <v>473</v>
      </c>
    </row>
    <row r="37" spans="1:2" x14ac:dyDescent="0.2">
      <c r="A37" s="168" t="s">
        <v>474</v>
      </c>
      <c r="B37" s="168" t="s">
        <v>475</v>
      </c>
    </row>
    <row r="38" spans="1:2" x14ac:dyDescent="0.2">
      <c r="A38" s="168" t="s">
        <v>476</v>
      </c>
      <c r="B38" s="168" t="s">
        <v>473</v>
      </c>
    </row>
    <row r="39" spans="1:2" x14ac:dyDescent="0.2">
      <c r="A39" s="168" t="s">
        <v>477</v>
      </c>
      <c r="B39" s="168" t="s">
        <v>475</v>
      </c>
    </row>
    <row r="40" spans="1:2" x14ac:dyDescent="0.2">
      <c r="A40" s="168" t="s">
        <v>478</v>
      </c>
      <c r="B40" s="168" t="s">
        <v>428</v>
      </c>
    </row>
    <row r="41" spans="1:2" x14ac:dyDescent="0.2">
      <c r="A41" s="168" t="s">
        <v>480</v>
      </c>
      <c r="B41" s="168" t="s">
        <v>221</v>
      </c>
    </row>
    <row r="42" spans="1:2" x14ac:dyDescent="0.2">
      <c r="A42" s="168" t="s">
        <v>482</v>
      </c>
      <c r="B42" s="168" t="s">
        <v>483</v>
      </c>
    </row>
    <row r="43" spans="1:2" x14ac:dyDescent="0.2">
      <c r="A43" s="168" t="s">
        <v>484</v>
      </c>
      <c r="B43" s="168" t="s">
        <v>221</v>
      </c>
    </row>
    <row r="44" spans="1:2" x14ac:dyDescent="0.2">
      <c r="A44" s="168" t="s">
        <v>485</v>
      </c>
      <c r="B44" s="168" t="s">
        <v>486</v>
      </c>
    </row>
    <row r="45" spans="1:2" x14ac:dyDescent="0.2">
      <c r="A45" s="168" t="s">
        <v>487</v>
      </c>
      <c r="B45" s="168" t="s">
        <v>488</v>
      </c>
    </row>
    <row r="46" spans="1:2" x14ac:dyDescent="0.2">
      <c r="A46" s="168" t="s">
        <v>489</v>
      </c>
      <c r="B46" s="168" t="s">
        <v>461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5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2"/>
      <c r="B1" s="173"/>
      <c r="C1" s="173"/>
      <c r="D1" s="174"/>
      <c r="E1" s="175"/>
      <c r="F1" s="175"/>
      <c r="G1" s="176"/>
      <c r="H1" s="176"/>
    </row>
    <row r="2" spans="1:8" ht="15" customHeight="1" x14ac:dyDescent="0.2">
      <c r="A2" s="177"/>
      <c r="B2" s="176"/>
      <c r="C2" s="176"/>
      <c r="D2" s="178"/>
      <c r="E2" s="179"/>
      <c r="F2" s="176"/>
      <c r="G2" s="176"/>
      <c r="H2" s="176"/>
    </row>
    <row r="3" spans="1:8" ht="15" customHeight="1" x14ac:dyDescent="0.2">
      <c r="A3" s="175"/>
      <c r="B3" s="176"/>
      <c r="C3" s="180" t="s">
        <v>43</v>
      </c>
      <c r="D3" s="289"/>
      <c r="E3" s="290"/>
      <c r="F3" s="176"/>
      <c r="G3" s="176"/>
      <c r="H3" s="176"/>
    </row>
    <row r="4" spans="1:8" ht="15" customHeight="1" x14ac:dyDescent="0.2">
      <c r="A4" s="175"/>
      <c r="B4" s="176"/>
      <c r="C4" s="181"/>
      <c r="D4" s="182"/>
      <c r="E4" s="176"/>
      <c r="F4" s="176"/>
      <c r="G4" s="176"/>
      <c r="H4" s="176"/>
    </row>
    <row r="5" spans="1:8" ht="15" customHeight="1" x14ac:dyDescent="0.2">
      <c r="A5" s="175" t="s">
        <v>44</v>
      </c>
      <c r="B5" s="176"/>
      <c r="C5" s="181"/>
      <c r="D5" s="182"/>
      <c r="E5" s="176"/>
      <c r="F5" s="176"/>
      <c r="G5" s="176"/>
      <c r="H5" s="176"/>
    </row>
    <row r="6" spans="1:8" ht="15" customHeight="1" x14ac:dyDescent="0.2">
      <c r="A6" s="175"/>
      <c r="B6" s="176"/>
      <c r="C6" s="176"/>
      <c r="D6" s="182"/>
      <c r="E6" s="176"/>
      <c r="F6" s="176"/>
      <c r="G6" s="176"/>
      <c r="H6" s="176"/>
    </row>
    <row r="7" spans="1:8" ht="15" customHeight="1" thickBot="1" x14ac:dyDescent="0.25">
      <c r="A7" s="177"/>
      <c r="B7" s="176"/>
      <c r="C7" s="176"/>
      <c r="D7" s="182"/>
      <c r="E7" s="176"/>
      <c r="F7" s="176"/>
      <c r="G7" s="176"/>
      <c r="H7" s="176"/>
    </row>
    <row r="8" spans="1:8" s="36" customFormat="1" ht="15" customHeight="1" thickTop="1" x14ac:dyDescent="0.2">
      <c r="A8" s="41"/>
      <c r="B8" s="183" t="s">
        <v>45</v>
      </c>
      <c r="C8" s="184">
        <v>1</v>
      </c>
      <c r="D8" s="42" t="s">
        <v>160</v>
      </c>
      <c r="E8" s="43"/>
      <c r="F8" s="175"/>
      <c r="G8" s="42" t="s">
        <v>161</v>
      </c>
      <c r="H8" s="43"/>
    </row>
    <row r="9" spans="1:8" s="36" customFormat="1" ht="15" customHeight="1" x14ac:dyDescent="0.2">
      <c r="A9" s="44"/>
      <c r="B9" s="185" t="s">
        <v>46</v>
      </c>
      <c r="C9" s="186" t="s">
        <v>315</v>
      </c>
      <c r="D9" s="45" t="s">
        <v>47</v>
      </c>
      <c r="E9" s="46" t="s">
        <v>48</v>
      </c>
      <c r="F9" s="175"/>
      <c r="G9" s="45" t="s">
        <v>47</v>
      </c>
      <c r="H9" s="46" t="s">
        <v>48</v>
      </c>
    </row>
    <row r="10" spans="1:8" s="47" customFormat="1" ht="20.100000000000001" customHeight="1" x14ac:dyDescent="0.2">
      <c r="A10" s="187"/>
      <c r="B10" s="188" t="s">
        <v>162</v>
      </c>
      <c r="C10" s="185"/>
      <c r="D10" s="189">
        <v>1</v>
      </c>
      <c r="E10" s="89"/>
      <c r="F10" s="190"/>
      <c r="G10" s="189">
        <v>1</v>
      </c>
      <c r="H10" s="89"/>
    </row>
    <row r="11" spans="1:8" ht="15" customHeight="1" x14ac:dyDescent="0.2">
      <c r="A11" s="191" t="s">
        <v>49</v>
      </c>
      <c r="B11" s="192" t="s">
        <v>50</v>
      </c>
      <c r="C11" s="188"/>
      <c r="D11" s="193"/>
      <c r="E11" s="194"/>
      <c r="F11" s="176"/>
      <c r="G11" s="195"/>
      <c r="H11" s="194"/>
    </row>
    <row r="12" spans="1:8" ht="15" customHeight="1" x14ac:dyDescent="0.2">
      <c r="A12" s="191" t="s">
        <v>51</v>
      </c>
      <c r="B12" s="192" t="s">
        <v>52</v>
      </c>
      <c r="C12" s="188"/>
      <c r="D12" s="193"/>
      <c r="E12" s="194"/>
      <c r="F12" s="176"/>
      <c r="G12" s="195"/>
      <c r="H12" s="194"/>
    </row>
    <row r="13" spans="1:8" ht="12.75" x14ac:dyDescent="0.2">
      <c r="A13" s="196" t="s">
        <v>53</v>
      </c>
      <c r="B13" s="197" t="s">
        <v>54</v>
      </c>
      <c r="C13" s="185"/>
      <c r="D13" s="90"/>
      <c r="E13" s="198">
        <f>D13*$E$10</f>
        <v>0</v>
      </c>
      <c r="F13" s="176"/>
      <c r="G13" s="90"/>
      <c r="H13" s="198">
        <f>G13*$H$10</f>
        <v>0</v>
      </c>
    </row>
    <row r="14" spans="1:8" ht="12.75" x14ac:dyDescent="0.2">
      <c r="A14" s="196" t="s">
        <v>55</v>
      </c>
      <c r="B14" s="197" t="s">
        <v>56</v>
      </c>
      <c r="C14" s="185"/>
      <c r="D14" s="90"/>
      <c r="E14" s="198">
        <f>D14*$E$10</f>
        <v>0</v>
      </c>
      <c r="F14" s="176"/>
      <c r="G14" s="90"/>
      <c r="H14" s="198">
        <f>G14*$H$10</f>
        <v>0</v>
      </c>
    </row>
    <row r="15" spans="1:8" ht="12.75" x14ac:dyDescent="0.2">
      <c r="A15" s="196" t="s">
        <v>57</v>
      </c>
      <c r="B15" s="197" t="s">
        <v>58</v>
      </c>
      <c r="C15" s="185"/>
      <c r="D15" s="90"/>
      <c r="E15" s="198">
        <f>D15*$E$10</f>
        <v>0</v>
      </c>
      <c r="F15" s="176"/>
      <c r="G15" s="199"/>
      <c r="H15" s="198"/>
    </row>
    <row r="16" spans="1:8" ht="12.75" x14ac:dyDescent="0.2">
      <c r="A16" s="196" t="s">
        <v>59</v>
      </c>
      <c r="B16" s="197" t="s">
        <v>60</v>
      </c>
      <c r="C16" s="185"/>
      <c r="D16" s="90"/>
      <c r="E16" s="198">
        <f>D16*$E$10</f>
        <v>0</v>
      </c>
      <c r="F16" s="176"/>
      <c r="G16" s="199"/>
      <c r="H16" s="198"/>
    </row>
    <row r="17" spans="1:8" ht="12.75" x14ac:dyDescent="0.2">
      <c r="A17" s="196" t="s">
        <v>159</v>
      </c>
      <c r="B17" s="200" t="s">
        <v>163</v>
      </c>
      <c r="C17" s="201"/>
      <c r="D17" s="91"/>
      <c r="E17" s="198">
        <f>D17*$E$10</f>
        <v>0</v>
      </c>
      <c r="F17" s="176"/>
      <c r="G17" s="91"/>
      <c r="H17" s="198">
        <f>G17*$H$10</f>
        <v>0</v>
      </c>
    </row>
    <row r="18" spans="1:8" ht="15" customHeight="1" x14ac:dyDescent="0.2">
      <c r="A18" s="196"/>
      <c r="B18" s="202" t="s">
        <v>61</v>
      </c>
      <c r="C18" s="201"/>
      <c r="D18" s="203">
        <f>SUM(D13:D17)</f>
        <v>0</v>
      </c>
      <c r="E18" s="204">
        <f>SUM(E13:E17)</f>
        <v>0</v>
      </c>
      <c r="F18" s="176"/>
      <c r="G18" s="203">
        <f>SUM(G13:G17)</f>
        <v>0</v>
      </c>
      <c r="H18" s="204">
        <f>SUM(H13:H17)</f>
        <v>0</v>
      </c>
    </row>
    <row r="19" spans="1:8" ht="15" customHeight="1" x14ac:dyDescent="0.2">
      <c r="A19" s="205" t="s">
        <v>62</v>
      </c>
      <c r="B19" s="192" t="s">
        <v>63</v>
      </c>
      <c r="C19" s="188"/>
      <c r="D19" s="193"/>
      <c r="E19" s="194"/>
      <c r="F19" s="176"/>
      <c r="G19" s="195"/>
      <c r="H19" s="194"/>
    </row>
    <row r="20" spans="1:8" ht="9" customHeight="1" x14ac:dyDescent="0.2">
      <c r="A20" s="196" t="s">
        <v>64</v>
      </c>
      <c r="B20" s="206" t="s">
        <v>65</v>
      </c>
      <c r="C20" s="207"/>
      <c r="D20" s="90"/>
      <c r="E20" s="198">
        <f t="shared" ref="E20:E25" si="0">D20*$E$10</f>
        <v>0</v>
      </c>
      <c r="F20" s="176"/>
      <c r="G20" s="90"/>
      <c r="H20" s="198">
        <f t="shared" ref="H20:H24" si="1">G20*$H$10</f>
        <v>0</v>
      </c>
    </row>
    <row r="21" spans="1:8" ht="12.75" x14ac:dyDescent="0.2">
      <c r="A21" s="196" t="s">
        <v>66</v>
      </c>
      <c r="B21" s="197" t="s">
        <v>67</v>
      </c>
      <c r="C21" s="185"/>
      <c r="D21" s="90"/>
      <c r="E21" s="198">
        <f t="shared" si="0"/>
        <v>0</v>
      </c>
      <c r="F21" s="176"/>
      <c r="G21" s="90"/>
      <c r="H21" s="198">
        <f t="shared" si="1"/>
        <v>0</v>
      </c>
    </row>
    <row r="22" spans="1:8" ht="12.75" x14ac:dyDescent="0.2">
      <c r="A22" s="196" t="s">
        <v>68</v>
      </c>
      <c r="B22" s="197" t="s">
        <v>69</v>
      </c>
      <c r="C22" s="185"/>
      <c r="D22" s="90"/>
      <c r="E22" s="198">
        <f t="shared" si="0"/>
        <v>0</v>
      </c>
      <c r="F22" s="176"/>
      <c r="G22" s="90"/>
      <c r="H22" s="198">
        <f t="shared" si="1"/>
        <v>0</v>
      </c>
    </row>
    <row r="23" spans="1:8" ht="12.75" x14ac:dyDescent="0.2">
      <c r="A23" s="196" t="s">
        <v>70</v>
      </c>
      <c r="B23" s="200" t="s">
        <v>71</v>
      </c>
      <c r="C23" s="201"/>
      <c r="D23" s="90"/>
      <c r="E23" s="198">
        <f t="shared" si="0"/>
        <v>0</v>
      </c>
      <c r="F23" s="176"/>
      <c r="G23" s="90"/>
      <c r="H23" s="198">
        <f t="shared" si="1"/>
        <v>0</v>
      </c>
    </row>
    <row r="24" spans="1:8" ht="12.75" x14ac:dyDescent="0.2">
      <c r="A24" s="187" t="s">
        <v>72</v>
      </c>
      <c r="B24" s="197" t="s">
        <v>73</v>
      </c>
      <c r="C24" s="208"/>
      <c r="D24" s="90"/>
      <c r="E24" s="209">
        <f t="shared" si="0"/>
        <v>0</v>
      </c>
      <c r="F24" s="176"/>
      <c r="G24" s="90"/>
      <c r="H24" s="198">
        <f t="shared" si="1"/>
        <v>0</v>
      </c>
    </row>
    <row r="25" spans="1:8" ht="12.75" x14ac:dyDescent="0.2">
      <c r="A25" s="196" t="s">
        <v>74</v>
      </c>
      <c r="B25" s="206" t="s">
        <v>75</v>
      </c>
      <c r="C25" s="207"/>
      <c r="D25" s="210">
        <f>SUM(D20:D24)*D18</f>
        <v>0</v>
      </c>
      <c r="E25" s="198">
        <f t="shared" si="0"/>
        <v>0</v>
      </c>
      <c r="F25" s="176"/>
      <c r="G25" s="210">
        <f>SUM(G20:G24)*G18</f>
        <v>0</v>
      </c>
      <c r="H25" s="198">
        <f>G25*$H$10</f>
        <v>0</v>
      </c>
    </row>
    <row r="26" spans="1:8" ht="15" customHeight="1" x14ac:dyDescent="0.2">
      <c r="A26" s="196"/>
      <c r="B26" s="202" t="s">
        <v>76</v>
      </c>
      <c r="C26" s="201"/>
      <c r="D26" s="211">
        <f>SUM(D20:D25)</f>
        <v>0</v>
      </c>
      <c r="E26" s="212">
        <f>SUM(E20:E25)</f>
        <v>0</v>
      </c>
      <c r="F26" s="176"/>
      <c r="G26" s="211">
        <f>SUM(G20:G25)</f>
        <v>0</v>
      </c>
      <c r="H26" s="212">
        <f>SUM(H20:H25)</f>
        <v>0</v>
      </c>
    </row>
    <row r="27" spans="1:8" ht="15" customHeight="1" x14ac:dyDescent="0.2">
      <c r="A27" s="205" t="s">
        <v>77</v>
      </c>
      <c r="B27" s="192" t="s">
        <v>78</v>
      </c>
      <c r="C27" s="188"/>
      <c r="D27" s="193"/>
      <c r="E27" s="194"/>
      <c r="F27" s="176"/>
      <c r="G27" s="195"/>
      <c r="H27" s="194"/>
    </row>
    <row r="28" spans="1:8" ht="12.75" x14ac:dyDescent="0.2">
      <c r="A28" s="196" t="s">
        <v>79</v>
      </c>
      <c r="B28" s="206" t="s">
        <v>80</v>
      </c>
      <c r="C28" s="207"/>
      <c r="D28" s="90"/>
      <c r="E28" s="198">
        <f>D28*$E$10</f>
        <v>0</v>
      </c>
      <c r="F28" s="176"/>
      <c r="G28" s="90"/>
      <c r="H28" s="198">
        <f t="shared" ref="H28:H32" si="2">G28*$H$10</f>
        <v>0</v>
      </c>
    </row>
    <row r="29" spans="1:8" ht="12.75" x14ac:dyDescent="0.2">
      <c r="A29" s="196" t="s">
        <v>81</v>
      </c>
      <c r="B29" s="197" t="s">
        <v>82</v>
      </c>
      <c r="C29" s="185"/>
      <c r="D29" s="90"/>
      <c r="E29" s="198">
        <f>D29*$E$10</f>
        <v>0</v>
      </c>
      <c r="F29" s="176"/>
      <c r="G29" s="90"/>
      <c r="H29" s="198">
        <f t="shared" si="2"/>
        <v>0</v>
      </c>
    </row>
    <row r="30" spans="1:8" ht="12.75" x14ac:dyDescent="0.2">
      <c r="A30" s="196" t="s">
        <v>83</v>
      </c>
      <c r="B30" s="197" t="s">
        <v>84</v>
      </c>
      <c r="C30" s="185"/>
      <c r="D30" s="90"/>
      <c r="E30" s="198">
        <f>D30*$E$10</f>
        <v>0</v>
      </c>
      <c r="F30" s="176"/>
      <c r="G30" s="90"/>
      <c r="H30" s="198">
        <f t="shared" si="2"/>
        <v>0</v>
      </c>
    </row>
    <row r="31" spans="1:8" ht="12.75" x14ac:dyDescent="0.2">
      <c r="A31" s="196" t="s">
        <v>85</v>
      </c>
      <c r="B31" s="197" t="s">
        <v>86</v>
      </c>
      <c r="C31" s="185"/>
      <c r="D31" s="90"/>
      <c r="E31" s="198">
        <f>D31*$E$10</f>
        <v>0</v>
      </c>
      <c r="F31" s="176"/>
      <c r="G31" s="90"/>
      <c r="H31" s="198">
        <f t="shared" si="2"/>
        <v>0</v>
      </c>
    </row>
    <row r="32" spans="1:8" ht="12.75" x14ac:dyDescent="0.2">
      <c r="A32" s="196" t="s">
        <v>164</v>
      </c>
      <c r="B32" s="200" t="s">
        <v>165</v>
      </c>
      <c r="C32" s="201"/>
      <c r="D32" s="90"/>
      <c r="E32" s="198">
        <f>D32*$E$10</f>
        <v>0</v>
      </c>
      <c r="F32" s="176"/>
      <c r="G32" s="90"/>
      <c r="H32" s="198">
        <f t="shared" si="2"/>
        <v>0</v>
      </c>
    </row>
    <row r="33" spans="1:8" ht="15" customHeight="1" x14ac:dyDescent="0.2">
      <c r="A33" s="196"/>
      <c r="B33" s="202" t="s">
        <v>87</v>
      </c>
      <c r="C33" s="201"/>
      <c r="D33" s="211">
        <f>SUM(D28:D32)</f>
        <v>0</v>
      </c>
      <c r="E33" s="212">
        <f>SUM(E28:E32)</f>
        <v>0</v>
      </c>
      <c r="F33" s="176"/>
      <c r="G33" s="211">
        <f>SUM(G28:G32)</f>
        <v>0</v>
      </c>
      <c r="H33" s="212">
        <f>SUM(H28:H32)</f>
        <v>0</v>
      </c>
    </row>
    <row r="34" spans="1:8" ht="15" customHeight="1" x14ac:dyDescent="0.2">
      <c r="A34" s="205" t="s">
        <v>88</v>
      </c>
      <c r="B34" s="192" t="s">
        <v>89</v>
      </c>
      <c r="C34" s="188"/>
      <c r="D34" s="193"/>
      <c r="E34" s="194"/>
      <c r="F34" s="176"/>
      <c r="G34" s="195"/>
      <c r="H34" s="194"/>
    </row>
    <row r="35" spans="1:8" ht="12.75" x14ac:dyDescent="0.2">
      <c r="A35" s="196" t="s">
        <v>90</v>
      </c>
      <c r="B35" s="206" t="s">
        <v>91</v>
      </c>
      <c r="C35" s="207"/>
      <c r="D35" s="90"/>
      <c r="E35" s="198">
        <f>D35*$E$10</f>
        <v>0</v>
      </c>
      <c r="F35" s="176"/>
      <c r="G35" s="90"/>
      <c r="H35" s="198">
        <f t="shared" ref="H35:H39" si="3">G35*$H$10</f>
        <v>0</v>
      </c>
    </row>
    <row r="36" spans="1:8" ht="12.75" x14ac:dyDescent="0.2">
      <c r="A36" s="196" t="s">
        <v>92</v>
      </c>
      <c r="B36" s="197" t="s">
        <v>93</v>
      </c>
      <c r="C36" s="185"/>
      <c r="D36" s="90"/>
      <c r="E36" s="198">
        <f>D36*$E$10</f>
        <v>0</v>
      </c>
      <c r="F36" s="176"/>
      <c r="G36" s="90"/>
      <c r="H36" s="198">
        <f t="shared" si="3"/>
        <v>0</v>
      </c>
    </row>
    <row r="37" spans="1:8" ht="12.75" x14ac:dyDescent="0.2">
      <c r="A37" s="196" t="s">
        <v>94</v>
      </c>
      <c r="B37" s="197" t="s">
        <v>95</v>
      </c>
      <c r="C37" s="185"/>
      <c r="D37" s="90"/>
      <c r="E37" s="198">
        <f>D37*$E$10</f>
        <v>0</v>
      </c>
      <c r="F37" s="176"/>
      <c r="G37" s="90"/>
      <c r="H37" s="198">
        <f t="shared" si="3"/>
        <v>0</v>
      </c>
    </row>
    <row r="38" spans="1:8" ht="12.75" x14ac:dyDescent="0.2">
      <c r="A38" s="196" t="s">
        <v>96</v>
      </c>
      <c r="B38" s="197" t="s">
        <v>97</v>
      </c>
      <c r="C38" s="185"/>
      <c r="D38" s="90"/>
      <c r="E38" s="198">
        <f>D38*$E$10</f>
        <v>0</v>
      </c>
      <c r="F38" s="176"/>
      <c r="G38" s="90"/>
      <c r="H38" s="198">
        <f t="shared" si="3"/>
        <v>0</v>
      </c>
    </row>
    <row r="39" spans="1:8" ht="12.75" x14ac:dyDescent="0.2">
      <c r="A39" s="196" t="s">
        <v>98</v>
      </c>
      <c r="B39" s="197" t="s">
        <v>99</v>
      </c>
      <c r="C39" s="185"/>
      <c r="D39" s="90"/>
      <c r="E39" s="198">
        <f>D39*$E$10</f>
        <v>0</v>
      </c>
      <c r="F39" s="176"/>
      <c r="G39" s="90"/>
      <c r="H39" s="198">
        <f t="shared" si="3"/>
        <v>0</v>
      </c>
    </row>
    <row r="40" spans="1:8" ht="15" customHeight="1" x14ac:dyDescent="0.2">
      <c r="A40" s="196"/>
      <c r="B40" s="202" t="s">
        <v>100</v>
      </c>
      <c r="C40" s="201"/>
      <c r="D40" s="211">
        <f>SUM(D35:D39)</f>
        <v>0</v>
      </c>
      <c r="E40" s="212">
        <f>SUM(E35:E39)</f>
        <v>0</v>
      </c>
      <c r="F40" s="176"/>
      <c r="G40" s="211">
        <f>SUM(G35:G39)</f>
        <v>0</v>
      </c>
      <c r="H40" s="212">
        <f>SUM(H35:H39)</f>
        <v>0</v>
      </c>
    </row>
    <row r="41" spans="1:8" ht="15" customHeight="1" x14ac:dyDescent="0.2">
      <c r="A41" s="205" t="s">
        <v>101</v>
      </c>
      <c r="B41" s="192" t="s">
        <v>102</v>
      </c>
      <c r="C41" s="188"/>
      <c r="D41" s="193"/>
      <c r="E41" s="194"/>
      <c r="F41" s="176"/>
      <c r="G41" s="195"/>
      <c r="H41" s="194"/>
    </row>
    <row r="42" spans="1:8" ht="12.75" x14ac:dyDescent="0.2">
      <c r="A42" s="196" t="s">
        <v>103</v>
      </c>
      <c r="B42" s="206" t="s">
        <v>104</v>
      </c>
      <c r="C42" s="207"/>
      <c r="D42" s="90"/>
      <c r="E42" s="198">
        <f>D42*$E$10</f>
        <v>0</v>
      </c>
      <c r="F42" s="176"/>
      <c r="G42" s="90"/>
      <c r="H42" s="198">
        <f t="shared" ref="H42:H45" si="4">G42*$H$10</f>
        <v>0</v>
      </c>
    </row>
    <row r="43" spans="1:8" ht="12.75" x14ac:dyDescent="0.2">
      <c r="A43" s="196" t="s">
        <v>105</v>
      </c>
      <c r="B43" s="197" t="s">
        <v>106</v>
      </c>
      <c r="C43" s="185"/>
      <c r="D43" s="90"/>
      <c r="E43" s="198">
        <f>D43*$E$10</f>
        <v>0</v>
      </c>
      <c r="F43" s="176"/>
      <c r="G43" s="90"/>
      <c r="H43" s="198">
        <f t="shared" si="4"/>
        <v>0</v>
      </c>
    </row>
    <row r="44" spans="1:8" ht="12.75" x14ac:dyDescent="0.2">
      <c r="A44" s="196" t="s">
        <v>107</v>
      </c>
      <c r="B44" s="197" t="s">
        <v>108</v>
      </c>
      <c r="C44" s="185"/>
      <c r="D44" s="90"/>
      <c r="E44" s="198">
        <f>D44*$E$10</f>
        <v>0</v>
      </c>
      <c r="F44" s="176"/>
      <c r="G44" s="90"/>
      <c r="H44" s="198">
        <f t="shared" si="4"/>
        <v>0</v>
      </c>
    </row>
    <row r="45" spans="1:8" ht="12.75" x14ac:dyDescent="0.2">
      <c r="A45" s="196" t="s">
        <v>109</v>
      </c>
      <c r="B45" s="197" t="s">
        <v>110</v>
      </c>
      <c r="C45" s="185"/>
      <c r="D45" s="90"/>
      <c r="E45" s="198">
        <f>D45*$E$10</f>
        <v>0</v>
      </c>
      <c r="F45" s="176"/>
      <c r="G45" s="90"/>
      <c r="H45" s="198">
        <f t="shared" si="4"/>
        <v>0</v>
      </c>
    </row>
    <row r="46" spans="1:8" ht="15" customHeight="1" x14ac:dyDescent="0.2">
      <c r="A46" s="196"/>
      <c r="B46" s="192" t="s">
        <v>111</v>
      </c>
      <c r="C46" s="185"/>
      <c r="D46" s="211">
        <f>SUM(D42:D45)</f>
        <v>0</v>
      </c>
      <c r="E46" s="212">
        <f>SUM(E42:E45)</f>
        <v>0</v>
      </c>
      <c r="F46" s="176"/>
      <c r="G46" s="211">
        <f>SUM(G42:G45)</f>
        <v>0</v>
      </c>
      <c r="H46" s="212">
        <f>SUM(H42:H45)</f>
        <v>0</v>
      </c>
    </row>
    <row r="47" spans="1:8" ht="15" customHeight="1" x14ac:dyDescent="0.2">
      <c r="A47" s="191" t="s">
        <v>112</v>
      </c>
      <c r="B47" s="192" t="s">
        <v>113</v>
      </c>
      <c r="C47" s="213"/>
      <c r="D47" s="211">
        <f>D18+D26+D33+D40+D46</f>
        <v>0</v>
      </c>
      <c r="E47" s="212">
        <f>E18+E26+E33+E40+E46</f>
        <v>0</v>
      </c>
      <c r="F47" s="176"/>
      <c r="G47" s="211">
        <f>G18+G26+G33+G40+G46</f>
        <v>0</v>
      </c>
      <c r="H47" s="212">
        <f>H18+H26+H33+H40+H46</f>
        <v>0</v>
      </c>
    </row>
    <row r="48" spans="1:8" ht="12.75" x14ac:dyDescent="0.2">
      <c r="A48" s="196" t="s">
        <v>114</v>
      </c>
      <c r="B48" s="197" t="s">
        <v>115</v>
      </c>
      <c r="C48" s="185"/>
      <c r="D48" s="90"/>
      <c r="E48" s="198">
        <f>D48*$E$10</f>
        <v>0</v>
      </c>
      <c r="F48" s="176"/>
      <c r="G48" s="90"/>
      <c r="H48" s="198">
        <f>G48*$E$10</f>
        <v>0</v>
      </c>
    </row>
    <row r="49" spans="1:8" ht="15" customHeight="1" x14ac:dyDescent="0.2">
      <c r="A49" s="214" t="s">
        <v>116</v>
      </c>
      <c r="B49" s="202" t="s">
        <v>117</v>
      </c>
      <c r="C49" s="215"/>
      <c r="D49" s="211">
        <f>D47+D48</f>
        <v>0</v>
      </c>
      <c r="E49" s="212">
        <f>E47+E48</f>
        <v>0</v>
      </c>
      <c r="F49" s="176"/>
      <c r="G49" s="211">
        <f>G47+G48</f>
        <v>0</v>
      </c>
      <c r="H49" s="212">
        <f>H47+H48</f>
        <v>0</v>
      </c>
    </row>
    <row r="50" spans="1:8" ht="6.75" customHeight="1" x14ac:dyDescent="0.2">
      <c r="A50" s="187"/>
      <c r="B50" s="208"/>
      <c r="C50" s="208"/>
      <c r="D50" s="216"/>
      <c r="E50" s="209"/>
      <c r="F50" s="176"/>
      <c r="G50" s="217"/>
      <c r="H50" s="209"/>
    </row>
    <row r="51" spans="1:8" ht="15" customHeight="1" x14ac:dyDescent="0.2">
      <c r="A51" s="205" t="s">
        <v>118</v>
      </c>
      <c r="B51" s="188"/>
      <c r="C51" s="213"/>
      <c r="D51" s="189">
        <f>D10+D49</f>
        <v>1</v>
      </c>
      <c r="E51" s="212">
        <f>E10+E49</f>
        <v>0</v>
      </c>
      <c r="F51" s="176"/>
      <c r="G51" s="189">
        <f>G10+G49</f>
        <v>1</v>
      </c>
      <c r="H51" s="212">
        <f>H10+H49</f>
        <v>0</v>
      </c>
    </row>
    <row r="52" spans="1:8" ht="6.75" customHeight="1" x14ac:dyDescent="0.2">
      <c r="A52" s="187"/>
      <c r="B52" s="208"/>
      <c r="C52" s="208"/>
      <c r="D52" s="216"/>
      <c r="E52" s="209"/>
      <c r="F52" s="176"/>
      <c r="G52" s="217"/>
      <c r="H52" s="209"/>
    </row>
    <row r="53" spans="1:8" ht="15" customHeight="1" x14ac:dyDescent="0.2">
      <c r="A53" s="205" t="s">
        <v>119</v>
      </c>
      <c r="B53" s="188"/>
      <c r="C53" s="213"/>
      <c r="D53" s="291" t="str">
        <f>IF(E51=0,"",(E10+E18+E26+E42)/E51)</f>
        <v/>
      </c>
      <c r="E53" s="292"/>
      <c r="F53" s="176"/>
      <c r="G53" s="291" t="str">
        <f>IF(H51=0,"",(H10+H18+H26+H42)/H51)</f>
        <v/>
      </c>
      <c r="H53" s="292"/>
    </row>
    <row r="54" spans="1:8" ht="6.75" customHeight="1" x14ac:dyDescent="0.2">
      <c r="A54" s="187"/>
      <c r="B54" s="188"/>
      <c r="C54" s="188"/>
      <c r="D54" s="1"/>
      <c r="E54" s="2"/>
      <c r="F54" s="176"/>
      <c r="G54" s="48"/>
      <c r="H54" s="2"/>
    </row>
    <row r="55" spans="1:8" ht="15" customHeight="1" x14ac:dyDescent="0.2">
      <c r="A55" s="205" t="s">
        <v>120</v>
      </c>
      <c r="B55" s="188"/>
      <c r="C55" s="213"/>
      <c r="D55" s="92">
        <v>0.3</v>
      </c>
      <c r="E55" s="89"/>
      <c r="F55" s="218"/>
      <c r="G55" s="92">
        <v>0.3</v>
      </c>
      <c r="H55" s="89"/>
    </row>
    <row r="56" spans="1:8" ht="6.75" customHeight="1" x14ac:dyDescent="0.2">
      <c r="A56" s="187"/>
      <c r="B56" s="188"/>
      <c r="C56" s="188"/>
      <c r="D56" s="100"/>
      <c r="E56" s="101"/>
      <c r="F56" s="218"/>
      <c r="G56" s="102"/>
      <c r="H56" s="101"/>
    </row>
    <row r="57" spans="1:8" ht="15" customHeight="1" thickBot="1" x14ac:dyDescent="0.25">
      <c r="A57" s="219" t="s">
        <v>121</v>
      </c>
      <c r="B57" s="220"/>
      <c r="C57" s="221"/>
      <c r="D57" s="103">
        <v>0.8</v>
      </c>
      <c r="E57" s="104"/>
      <c r="F57" s="218"/>
      <c r="G57" s="103">
        <v>0.8</v>
      </c>
      <c r="H57" s="104"/>
    </row>
    <row r="58" spans="1:8" ht="15" customHeight="1" thickTop="1" x14ac:dyDescent="0.2">
      <c r="A58" s="222"/>
      <c r="B58" s="176"/>
      <c r="C58" s="176"/>
      <c r="D58" s="178"/>
      <c r="E58" s="179"/>
      <c r="F58" s="176"/>
      <c r="G58" s="176"/>
      <c r="H58" s="176"/>
    </row>
    <row r="59" spans="1:8" ht="15" customHeight="1" x14ac:dyDescent="0.2">
      <c r="A59" s="223" t="s">
        <v>189</v>
      </c>
      <c r="B59" s="190"/>
      <c r="C59" s="190"/>
      <c r="D59" s="190"/>
      <c r="E59" s="190"/>
      <c r="F59" s="190"/>
      <c r="G59" s="176"/>
      <c r="H59" s="176"/>
    </row>
    <row r="60" spans="1:8" ht="15" customHeight="1" x14ac:dyDescent="0.2">
      <c r="A60" s="224"/>
      <c r="B60" s="224"/>
      <c r="C60" s="50" t="s">
        <v>167</v>
      </c>
      <c r="D60" s="92">
        <v>1</v>
      </c>
      <c r="E60" s="224"/>
      <c r="F60" s="224"/>
      <c r="G60" s="92"/>
      <c r="H60" s="176"/>
    </row>
    <row r="61" spans="1:8" ht="15" customHeight="1" x14ac:dyDescent="0.2">
      <c r="A61" s="224"/>
      <c r="B61" s="176"/>
      <c r="C61" s="176"/>
      <c r="D61" s="178"/>
      <c r="E61" s="179"/>
      <c r="F61" s="176"/>
      <c r="G61" s="176"/>
      <c r="H61" s="176"/>
    </row>
    <row r="62" spans="1:8" ht="15" customHeight="1" x14ac:dyDescent="0.2">
      <c r="A62" s="224"/>
      <c r="B62" s="176"/>
      <c r="C62" s="50" t="s">
        <v>118</v>
      </c>
      <c r="D62" s="178"/>
      <c r="E62" s="225"/>
      <c r="F62" s="176"/>
      <c r="G62" s="176"/>
      <c r="H62" s="176"/>
    </row>
    <row r="63" spans="1:8" ht="15" customHeight="1" x14ac:dyDescent="0.2">
      <c r="A63" s="224"/>
      <c r="B63" s="176"/>
      <c r="C63" s="50" t="s">
        <v>120</v>
      </c>
      <c r="D63" s="178"/>
      <c r="E63" s="170"/>
      <c r="F63" s="176"/>
      <c r="G63" s="176"/>
      <c r="H63" s="176"/>
    </row>
    <row r="64" spans="1:8" ht="15" customHeight="1" x14ac:dyDescent="0.2">
      <c r="A64" s="224"/>
      <c r="B64" s="176"/>
      <c r="C64" s="50" t="s">
        <v>168</v>
      </c>
      <c r="D64" s="178"/>
      <c r="E64" s="170"/>
      <c r="F64" s="176"/>
      <c r="G64" s="176"/>
      <c r="H64" s="176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20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topLeftCell="A20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2"/>
      <c r="B1" s="173"/>
      <c r="C1" s="173"/>
      <c r="D1" s="174"/>
      <c r="E1" s="175"/>
      <c r="F1" s="175"/>
      <c r="G1" s="176"/>
      <c r="H1" s="176"/>
    </row>
    <row r="2" spans="1:8" ht="15" customHeight="1" x14ac:dyDescent="0.2">
      <c r="A2" s="177"/>
      <c r="B2" s="176"/>
      <c r="C2" s="176"/>
      <c r="D2" s="178"/>
      <c r="E2" s="179"/>
      <c r="F2" s="176"/>
      <c r="G2" s="176"/>
      <c r="H2" s="176"/>
    </row>
    <row r="3" spans="1:8" ht="15" customHeight="1" x14ac:dyDescent="0.2">
      <c r="A3" s="175"/>
      <c r="B3" s="176"/>
      <c r="C3" s="180" t="s">
        <v>43</v>
      </c>
      <c r="D3" s="289"/>
      <c r="E3" s="290"/>
      <c r="F3" s="176"/>
      <c r="G3" s="176"/>
      <c r="H3" s="176"/>
    </row>
    <row r="4" spans="1:8" ht="15" customHeight="1" x14ac:dyDescent="0.2">
      <c r="A4" s="175"/>
      <c r="B4" s="176"/>
      <c r="C4" s="181"/>
      <c r="D4" s="182"/>
      <c r="E4" s="176"/>
      <c r="F4" s="176"/>
      <c r="G4" s="176"/>
      <c r="H4" s="176"/>
    </row>
    <row r="5" spans="1:8" ht="15" customHeight="1" x14ac:dyDescent="0.2">
      <c r="A5" s="175" t="s">
        <v>178</v>
      </c>
      <c r="B5" s="176"/>
      <c r="C5" s="181"/>
      <c r="D5" s="182"/>
      <c r="E5" s="176"/>
      <c r="F5" s="176"/>
      <c r="G5" s="176"/>
      <c r="H5" s="176"/>
    </row>
    <row r="6" spans="1:8" ht="15" customHeight="1" x14ac:dyDescent="0.2">
      <c r="A6" s="175"/>
      <c r="B6" s="176"/>
      <c r="C6" s="176"/>
      <c r="D6" s="182"/>
      <c r="E6" s="176"/>
      <c r="F6" s="176"/>
      <c r="G6" s="176"/>
      <c r="H6" s="176"/>
    </row>
    <row r="7" spans="1:8" ht="15" customHeight="1" thickBot="1" x14ac:dyDescent="0.25">
      <c r="A7" s="177"/>
      <c r="B7" s="176"/>
      <c r="C7" s="176"/>
      <c r="D7" s="182"/>
      <c r="E7" s="176"/>
      <c r="F7" s="176"/>
      <c r="G7" s="176"/>
      <c r="H7" s="176"/>
    </row>
    <row r="8" spans="1:8" s="36" customFormat="1" ht="15" customHeight="1" thickTop="1" x14ac:dyDescent="0.2">
      <c r="A8" s="41"/>
      <c r="B8" s="183" t="s">
        <v>45</v>
      </c>
      <c r="C8" s="184">
        <v>4</v>
      </c>
      <c r="D8" s="42" t="s">
        <v>160</v>
      </c>
      <c r="E8" s="43"/>
      <c r="F8" s="175"/>
      <c r="G8" s="42" t="s">
        <v>161</v>
      </c>
      <c r="H8" s="43"/>
    </row>
    <row r="9" spans="1:8" s="36" customFormat="1" ht="15" customHeight="1" x14ac:dyDescent="0.2">
      <c r="A9" s="44"/>
      <c r="B9" s="185" t="s">
        <v>46</v>
      </c>
      <c r="C9" s="186" t="s">
        <v>315</v>
      </c>
      <c r="D9" s="45" t="s">
        <v>47</v>
      </c>
      <c r="E9" s="46" t="s">
        <v>48</v>
      </c>
      <c r="F9" s="175"/>
      <c r="G9" s="45" t="s">
        <v>47</v>
      </c>
      <c r="H9" s="46" t="s">
        <v>48</v>
      </c>
    </row>
    <row r="10" spans="1:8" s="47" customFormat="1" ht="20.100000000000001" customHeight="1" x14ac:dyDescent="0.2">
      <c r="A10" s="187"/>
      <c r="B10" s="188" t="s">
        <v>162</v>
      </c>
      <c r="C10" s="185"/>
      <c r="D10" s="189">
        <v>1</v>
      </c>
      <c r="E10" s="89"/>
      <c r="F10" s="190"/>
      <c r="G10" s="189">
        <v>1</v>
      </c>
      <c r="H10" s="89"/>
    </row>
    <row r="11" spans="1:8" ht="15" customHeight="1" x14ac:dyDescent="0.2">
      <c r="A11" s="191" t="s">
        <v>49</v>
      </c>
      <c r="B11" s="192" t="s">
        <v>50</v>
      </c>
      <c r="C11" s="188"/>
      <c r="D11" s="193"/>
      <c r="E11" s="194"/>
      <c r="F11" s="176"/>
      <c r="G11" s="195"/>
      <c r="H11" s="194"/>
    </row>
    <row r="12" spans="1:8" ht="15" customHeight="1" x14ac:dyDescent="0.2">
      <c r="A12" s="191" t="s">
        <v>51</v>
      </c>
      <c r="B12" s="192" t="s">
        <v>52</v>
      </c>
      <c r="C12" s="188"/>
      <c r="D12" s="193"/>
      <c r="E12" s="194"/>
      <c r="F12" s="176"/>
      <c r="G12" s="195"/>
      <c r="H12" s="194"/>
    </row>
    <row r="13" spans="1:8" x14ac:dyDescent="0.2">
      <c r="A13" s="196" t="s">
        <v>53</v>
      </c>
      <c r="B13" s="197" t="s">
        <v>54</v>
      </c>
      <c r="C13" s="185"/>
      <c r="D13" s="90"/>
      <c r="E13" s="198">
        <f>D13*$E$10</f>
        <v>0</v>
      </c>
      <c r="F13" s="176"/>
      <c r="G13" s="90"/>
      <c r="H13" s="198">
        <f>G13*$H$10</f>
        <v>0</v>
      </c>
    </row>
    <row r="14" spans="1:8" x14ac:dyDescent="0.2">
      <c r="A14" s="196" t="s">
        <v>55</v>
      </c>
      <c r="B14" s="197" t="s">
        <v>56</v>
      </c>
      <c r="C14" s="185"/>
      <c r="D14" s="90"/>
      <c r="E14" s="198">
        <f>D14*$E$10</f>
        <v>0</v>
      </c>
      <c r="F14" s="176"/>
      <c r="G14" s="90"/>
      <c r="H14" s="198">
        <f>G14*$H$10</f>
        <v>0</v>
      </c>
    </row>
    <row r="15" spans="1:8" x14ac:dyDescent="0.2">
      <c r="A15" s="196" t="s">
        <v>57</v>
      </c>
      <c r="B15" s="197" t="s">
        <v>58</v>
      </c>
      <c r="C15" s="185"/>
      <c r="D15" s="90"/>
      <c r="E15" s="198">
        <f>D15*$E$10</f>
        <v>0</v>
      </c>
      <c r="F15" s="176"/>
      <c r="G15" s="199"/>
      <c r="H15" s="198"/>
    </row>
    <row r="16" spans="1:8" x14ac:dyDescent="0.2">
      <c r="A16" s="196" t="s">
        <v>59</v>
      </c>
      <c r="B16" s="197" t="s">
        <v>60</v>
      </c>
      <c r="C16" s="185"/>
      <c r="D16" s="90"/>
      <c r="E16" s="198">
        <f>D16*$E$10</f>
        <v>0</v>
      </c>
      <c r="F16" s="176"/>
      <c r="G16" s="199"/>
      <c r="H16" s="198"/>
    </row>
    <row r="17" spans="1:8" x14ac:dyDescent="0.2">
      <c r="A17" s="196" t="s">
        <v>159</v>
      </c>
      <c r="B17" s="200" t="s">
        <v>163</v>
      </c>
      <c r="C17" s="201"/>
      <c r="D17" s="91"/>
      <c r="E17" s="198">
        <f>D17*$E$10</f>
        <v>0</v>
      </c>
      <c r="F17" s="176"/>
      <c r="G17" s="91"/>
      <c r="H17" s="198">
        <f>G17*$H$10</f>
        <v>0</v>
      </c>
    </row>
    <row r="18" spans="1:8" ht="15" customHeight="1" x14ac:dyDescent="0.2">
      <c r="A18" s="196"/>
      <c r="B18" s="202" t="s">
        <v>61</v>
      </c>
      <c r="C18" s="201"/>
      <c r="D18" s="203">
        <f>SUM(D13:D17)</f>
        <v>0</v>
      </c>
      <c r="E18" s="204">
        <f>SUM(E13:E17)</f>
        <v>0</v>
      </c>
      <c r="F18" s="176"/>
      <c r="G18" s="203">
        <f>SUM(G13:G17)</f>
        <v>0</v>
      </c>
      <c r="H18" s="204">
        <f>SUM(H13:H17)</f>
        <v>0</v>
      </c>
    </row>
    <row r="19" spans="1:8" ht="15" customHeight="1" x14ac:dyDescent="0.2">
      <c r="A19" s="205" t="s">
        <v>62</v>
      </c>
      <c r="B19" s="192" t="s">
        <v>63</v>
      </c>
      <c r="C19" s="188"/>
      <c r="D19" s="193"/>
      <c r="E19" s="194"/>
      <c r="F19" s="176"/>
      <c r="G19" s="195"/>
      <c r="H19" s="194"/>
    </row>
    <row r="20" spans="1:8" ht="9" customHeight="1" x14ac:dyDescent="0.2">
      <c r="A20" s="196" t="s">
        <v>64</v>
      </c>
      <c r="B20" s="206" t="s">
        <v>65</v>
      </c>
      <c r="C20" s="207"/>
      <c r="D20" s="90"/>
      <c r="E20" s="198">
        <f t="shared" ref="E20:E25" si="0">D20*$E$10</f>
        <v>0</v>
      </c>
      <c r="F20" s="176"/>
      <c r="G20" s="90"/>
      <c r="H20" s="198">
        <f t="shared" ref="H20:H25" si="1">G20*$H$10</f>
        <v>0</v>
      </c>
    </row>
    <row r="21" spans="1:8" x14ac:dyDescent="0.2">
      <c r="A21" s="196" t="s">
        <v>66</v>
      </c>
      <c r="B21" s="197" t="s">
        <v>67</v>
      </c>
      <c r="C21" s="185"/>
      <c r="D21" s="90"/>
      <c r="E21" s="198">
        <f t="shared" si="0"/>
        <v>0</v>
      </c>
      <c r="F21" s="176"/>
      <c r="G21" s="90"/>
      <c r="H21" s="198">
        <f t="shared" si="1"/>
        <v>0</v>
      </c>
    </row>
    <row r="22" spans="1:8" x14ac:dyDescent="0.2">
      <c r="A22" s="196" t="s">
        <v>68</v>
      </c>
      <c r="B22" s="197" t="s">
        <v>69</v>
      </c>
      <c r="C22" s="185"/>
      <c r="D22" s="90"/>
      <c r="E22" s="198">
        <f t="shared" si="0"/>
        <v>0</v>
      </c>
      <c r="F22" s="176"/>
      <c r="G22" s="90"/>
      <c r="H22" s="198">
        <f t="shared" si="1"/>
        <v>0</v>
      </c>
    </row>
    <row r="23" spans="1:8" x14ac:dyDescent="0.2">
      <c r="A23" s="196" t="s">
        <v>70</v>
      </c>
      <c r="B23" s="200" t="s">
        <v>71</v>
      </c>
      <c r="C23" s="201"/>
      <c r="D23" s="90"/>
      <c r="E23" s="198">
        <f t="shared" si="0"/>
        <v>0</v>
      </c>
      <c r="F23" s="176"/>
      <c r="G23" s="90"/>
      <c r="H23" s="198">
        <f t="shared" si="1"/>
        <v>0</v>
      </c>
    </row>
    <row r="24" spans="1:8" x14ac:dyDescent="0.2">
      <c r="A24" s="187" t="s">
        <v>72</v>
      </c>
      <c r="B24" s="197" t="s">
        <v>73</v>
      </c>
      <c r="C24" s="208"/>
      <c r="D24" s="90"/>
      <c r="E24" s="209">
        <f t="shared" si="0"/>
        <v>0</v>
      </c>
      <c r="F24" s="176"/>
      <c r="G24" s="90"/>
      <c r="H24" s="198">
        <f t="shared" si="1"/>
        <v>0</v>
      </c>
    </row>
    <row r="25" spans="1:8" x14ac:dyDescent="0.2">
      <c r="A25" s="196" t="s">
        <v>74</v>
      </c>
      <c r="B25" s="206" t="s">
        <v>75</v>
      </c>
      <c r="C25" s="207"/>
      <c r="D25" s="210">
        <f>SUM(D20:D24)*D18</f>
        <v>0</v>
      </c>
      <c r="E25" s="198">
        <f t="shared" si="0"/>
        <v>0</v>
      </c>
      <c r="F25" s="176"/>
      <c r="G25" s="210">
        <f>SUM(G20:G24)*G18</f>
        <v>0</v>
      </c>
      <c r="H25" s="198">
        <f t="shared" si="1"/>
        <v>0</v>
      </c>
    </row>
    <row r="26" spans="1:8" ht="15" customHeight="1" x14ac:dyDescent="0.2">
      <c r="A26" s="196"/>
      <c r="B26" s="202" t="s">
        <v>76</v>
      </c>
      <c r="C26" s="201"/>
      <c r="D26" s="211">
        <f>SUM(D20:D25)</f>
        <v>0</v>
      </c>
      <c r="E26" s="212">
        <f>SUM(E20:E25)</f>
        <v>0</v>
      </c>
      <c r="F26" s="176"/>
      <c r="G26" s="211">
        <f>SUM(G20:G25)</f>
        <v>0</v>
      </c>
      <c r="H26" s="212">
        <f>SUM(H20:H25)</f>
        <v>0</v>
      </c>
    </row>
    <row r="27" spans="1:8" ht="15" customHeight="1" x14ac:dyDescent="0.2">
      <c r="A27" s="205" t="s">
        <v>77</v>
      </c>
      <c r="B27" s="192" t="s">
        <v>78</v>
      </c>
      <c r="C27" s="188"/>
      <c r="D27" s="193"/>
      <c r="E27" s="194"/>
      <c r="F27" s="176"/>
      <c r="G27" s="195"/>
      <c r="H27" s="194"/>
    </row>
    <row r="28" spans="1:8" x14ac:dyDescent="0.2">
      <c r="A28" s="196" t="s">
        <v>79</v>
      </c>
      <c r="B28" s="206" t="s">
        <v>80</v>
      </c>
      <c r="C28" s="207"/>
      <c r="D28" s="90"/>
      <c r="E28" s="198">
        <f>D28*$E$10</f>
        <v>0</v>
      </c>
      <c r="F28" s="176"/>
      <c r="G28" s="90"/>
      <c r="H28" s="198">
        <f t="shared" ref="H28:H32" si="2">G28*$H$10</f>
        <v>0</v>
      </c>
    </row>
    <row r="29" spans="1:8" x14ac:dyDescent="0.2">
      <c r="A29" s="196" t="s">
        <v>81</v>
      </c>
      <c r="B29" s="197" t="s">
        <v>82</v>
      </c>
      <c r="C29" s="185"/>
      <c r="D29" s="90"/>
      <c r="E29" s="198">
        <f>D29*$E$10</f>
        <v>0</v>
      </c>
      <c r="F29" s="176"/>
      <c r="G29" s="90"/>
      <c r="H29" s="198">
        <f t="shared" si="2"/>
        <v>0</v>
      </c>
    </row>
    <row r="30" spans="1:8" x14ac:dyDescent="0.2">
      <c r="A30" s="196" t="s">
        <v>83</v>
      </c>
      <c r="B30" s="197" t="s">
        <v>84</v>
      </c>
      <c r="C30" s="185"/>
      <c r="D30" s="90"/>
      <c r="E30" s="198">
        <f>D30*$E$10</f>
        <v>0</v>
      </c>
      <c r="F30" s="176"/>
      <c r="G30" s="90"/>
      <c r="H30" s="198">
        <f t="shared" si="2"/>
        <v>0</v>
      </c>
    </row>
    <row r="31" spans="1:8" x14ac:dyDescent="0.2">
      <c r="A31" s="196" t="s">
        <v>85</v>
      </c>
      <c r="B31" s="197" t="s">
        <v>86</v>
      </c>
      <c r="C31" s="185"/>
      <c r="D31" s="90"/>
      <c r="E31" s="198">
        <f>D31*$E$10</f>
        <v>0</v>
      </c>
      <c r="F31" s="176"/>
      <c r="G31" s="90"/>
      <c r="H31" s="198">
        <f t="shared" si="2"/>
        <v>0</v>
      </c>
    </row>
    <row r="32" spans="1:8" x14ac:dyDescent="0.2">
      <c r="A32" s="196" t="s">
        <v>164</v>
      </c>
      <c r="B32" s="200" t="s">
        <v>165</v>
      </c>
      <c r="C32" s="201"/>
      <c r="D32" s="90"/>
      <c r="E32" s="198">
        <f>D32*$E$10</f>
        <v>0</v>
      </c>
      <c r="F32" s="176"/>
      <c r="G32" s="90"/>
      <c r="H32" s="198">
        <f t="shared" si="2"/>
        <v>0</v>
      </c>
    </row>
    <row r="33" spans="1:8" ht="15" customHeight="1" x14ac:dyDescent="0.2">
      <c r="A33" s="196"/>
      <c r="B33" s="202" t="s">
        <v>87</v>
      </c>
      <c r="C33" s="201"/>
      <c r="D33" s="211">
        <f>SUM(D28:D32)</f>
        <v>0</v>
      </c>
      <c r="E33" s="212">
        <f>SUM(E28:E32)</f>
        <v>0</v>
      </c>
      <c r="F33" s="176"/>
      <c r="G33" s="211">
        <f>SUM(G28:G32)</f>
        <v>0</v>
      </c>
      <c r="H33" s="212">
        <f>SUM(H28:H32)</f>
        <v>0</v>
      </c>
    </row>
    <row r="34" spans="1:8" ht="15" customHeight="1" x14ac:dyDescent="0.2">
      <c r="A34" s="205" t="s">
        <v>88</v>
      </c>
      <c r="B34" s="192" t="s">
        <v>89</v>
      </c>
      <c r="C34" s="188"/>
      <c r="D34" s="193"/>
      <c r="E34" s="194"/>
      <c r="F34" s="176"/>
      <c r="G34" s="195"/>
      <c r="H34" s="194"/>
    </row>
    <row r="35" spans="1:8" x14ac:dyDescent="0.2">
      <c r="A35" s="196" t="s">
        <v>90</v>
      </c>
      <c r="B35" s="206" t="s">
        <v>91</v>
      </c>
      <c r="C35" s="207"/>
      <c r="D35" s="90"/>
      <c r="E35" s="198">
        <f>D35*$E$10</f>
        <v>0</v>
      </c>
      <c r="F35" s="176"/>
      <c r="G35" s="90"/>
      <c r="H35" s="198">
        <f t="shared" ref="H35:H39" si="3">G35*$H$10</f>
        <v>0</v>
      </c>
    </row>
    <row r="36" spans="1:8" x14ac:dyDescent="0.2">
      <c r="A36" s="196" t="s">
        <v>92</v>
      </c>
      <c r="B36" s="197" t="s">
        <v>93</v>
      </c>
      <c r="C36" s="185"/>
      <c r="D36" s="90"/>
      <c r="E36" s="198">
        <f>D36*$E$10</f>
        <v>0</v>
      </c>
      <c r="F36" s="176"/>
      <c r="G36" s="90"/>
      <c r="H36" s="198">
        <f t="shared" si="3"/>
        <v>0</v>
      </c>
    </row>
    <row r="37" spans="1:8" x14ac:dyDescent="0.2">
      <c r="A37" s="196" t="s">
        <v>94</v>
      </c>
      <c r="B37" s="197" t="s">
        <v>95</v>
      </c>
      <c r="C37" s="185"/>
      <c r="D37" s="90"/>
      <c r="E37" s="198">
        <f>D37*$E$10</f>
        <v>0</v>
      </c>
      <c r="F37" s="176"/>
      <c r="G37" s="90"/>
      <c r="H37" s="198">
        <f t="shared" si="3"/>
        <v>0</v>
      </c>
    </row>
    <row r="38" spans="1:8" x14ac:dyDescent="0.2">
      <c r="A38" s="196" t="s">
        <v>96</v>
      </c>
      <c r="B38" s="197" t="s">
        <v>97</v>
      </c>
      <c r="C38" s="185"/>
      <c r="D38" s="90"/>
      <c r="E38" s="198">
        <f>D38*$E$10</f>
        <v>0</v>
      </c>
      <c r="F38" s="176"/>
      <c r="G38" s="90"/>
      <c r="H38" s="198">
        <f t="shared" si="3"/>
        <v>0</v>
      </c>
    </row>
    <row r="39" spans="1:8" x14ac:dyDescent="0.2">
      <c r="A39" s="196" t="s">
        <v>98</v>
      </c>
      <c r="B39" s="197" t="s">
        <v>99</v>
      </c>
      <c r="C39" s="185"/>
      <c r="D39" s="90"/>
      <c r="E39" s="198">
        <f>D39*$E$10</f>
        <v>0</v>
      </c>
      <c r="F39" s="176"/>
      <c r="G39" s="90"/>
      <c r="H39" s="198">
        <f t="shared" si="3"/>
        <v>0</v>
      </c>
    </row>
    <row r="40" spans="1:8" ht="15" customHeight="1" x14ac:dyDescent="0.2">
      <c r="A40" s="196"/>
      <c r="B40" s="202" t="s">
        <v>100</v>
      </c>
      <c r="C40" s="201"/>
      <c r="D40" s="211">
        <f>SUM(D35:D39)</f>
        <v>0</v>
      </c>
      <c r="E40" s="212">
        <f>SUM(E35:E39)</f>
        <v>0</v>
      </c>
      <c r="F40" s="176"/>
      <c r="G40" s="211">
        <f>SUM(G35:G39)</f>
        <v>0</v>
      </c>
      <c r="H40" s="212">
        <f>SUM(H35:H39)</f>
        <v>0</v>
      </c>
    </row>
    <row r="41" spans="1:8" ht="15" customHeight="1" x14ac:dyDescent="0.2">
      <c r="A41" s="205" t="s">
        <v>101</v>
      </c>
      <c r="B41" s="192" t="s">
        <v>102</v>
      </c>
      <c r="C41" s="188"/>
      <c r="D41" s="193"/>
      <c r="E41" s="194"/>
      <c r="F41" s="176"/>
      <c r="G41" s="195"/>
      <c r="H41" s="194"/>
    </row>
    <row r="42" spans="1:8" x14ac:dyDescent="0.2">
      <c r="A42" s="196" t="s">
        <v>103</v>
      </c>
      <c r="B42" s="206" t="s">
        <v>104</v>
      </c>
      <c r="C42" s="207"/>
      <c r="D42" s="90"/>
      <c r="E42" s="198">
        <f>D42*$E$10</f>
        <v>0</v>
      </c>
      <c r="F42" s="176"/>
      <c r="G42" s="90"/>
      <c r="H42" s="198">
        <f t="shared" ref="H42:H45" si="4">G42*$H$10</f>
        <v>0</v>
      </c>
    </row>
    <row r="43" spans="1:8" x14ac:dyDescent="0.2">
      <c r="A43" s="196" t="s">
        <v>105</v>
      </c>
      <c r="B43" s="197" t="s">
        <v>106</v>
      </c>
      <c r="C43" s="185"/>
      <c r="D43" s="90"/>
      <c r="E43" s="198">
        <f>D43*$E$10</f>
        <v>0</v>
      </c>
      <c r="F43" s="176"/>
      <c r="G43" s="90"/>
      <c r="H43" s="198">
        <f t="shared" si="4"/>
        <v>0</v>
      </c>
    </row>
    <row r="44" spans="1:8" x14ac:dyDescent="0.2">
      <c r="A44" s="196" t="s">
        <v>107</v>
      </c>
      <c r="B44" s="197" t="s">
        <v>108</v>
      </c>
      <c r="C44" s="185"/>
      <c r="D44" s="90"/>
      <c r="E44" s="198">
        <f>D44*$E$10</f>
        <v>0</v>
      </c>
      <c r="F44" s="176"/>
      <c r="G44" s="90"/>
      <c r="H44" s="198">
        <f t="shared" si="4"/>
        <v>0</v>
      </c>
    </row>
    <row r="45" spans="1:8" x14ac:dyDescent="0.2">
      <c r="A45" s="196" t="s">
        <v>109</v>
      </c>
      <c r="B45" s="197" t="s">
        <v>110</v>
      </c>
      <c r="C45" s="185"/>
      <c r="D45" s="90"/>
      <c r="E45" s="198">
        <f>D45*$E$10</f>
        <v>0</v>
      </c>
      <c r="F45" s="176"/>
      <c r="G45" s="90"/>
      <c r="H45" s="198">
        <f t="shared" si="4"/>
        <v>0</v>
      </c>
    </row>
    <row r="46" spans="1:8" ht="15" customHeight="1" x14ac:dyDescent="0.2">
      <c r="A46" s="196"/>
      <c r="B46" s="192" t="s">
        <v>111</v>
      </c>
      <c r="C46" s="185"/>
      <c r="D46" s="211">
        <f>SUM(D42:D45)</f>
        <v>0</v>
      </c>
      <c r="E46" s="212">
        <f>SUM(E42:E45)</f>
        <v>0</v>
      </c>
      <c r="F46" s="176"/>
      <c r="G46" s="211">
        <f>SUM(G42:G45)</f>
        <v>0</v>
      </c>
      <c r="H46" s="212">
        <f>SUM(H42:H45)</f>
        <v>0</v>
      </c>
    </row>
    <row r="47" spans="1:8" ht="15" customHeight="1" x14ac:dyDescent="0.2">
      <c r="A47" s="191" t="s">
        <v>112</v>
      </c>
      <c r="B47" s="192" t="s">
        <v>113</v>
      </c>
      <c r="C47" s="213"/>
      <c r="D47" s="211">
        <f>D18+D26+D33+D40+D46</f>
        <v>0</v>
      </c>
      <c r="E47" s="212">
        <f>E18+E26+E33+E40+E46</f>
        <v>0</v>
      </c>
      <c r="F47" s="176"/>
      <c r="G47" s="211">
        <f>G18+G26+G33+G40+G46</f>
        <v>0</v>
      </c>
      <c r="H47" s="212">
        <f>H18+H26+H33+H40+H46</f>
        <v>0</v>
      </c>
    </row>
    <row r="48" spans="1:8" x14ac:dyDescent="0.2">
      <c r="A48" s="196" t="s">
        <v>114</v>
      </c>
      <c r="B48" s="197" t="s">
        <v>115</v>
      </c>
      <c r="C48" s="185"/>
      <c r="D48" s="90"/>
      <c r="E48" s="198">
        <f>D48*$E$10</f>
        <v>0</v>
      </c>
      <c r="F48" s="176"/>
      <c r="G48" s="90"/>
      <c r="H48" s="198">
        <f>G48*$E$10</f>
        <v>0</v>
      </c>
    </row>
    <row r="49" spans="1:9" ht="15" customHeight="1" x14ac:dyDescent="0.2">
      <c r="A49" s="214" t="s">
        <v>116</v>
      </c>
      <c r="B49" s="202" t="s">
        <v>117</v>
      </c>
      <c r="C49" s="215"/>
      <c r="D49" s="211">
        <f>D47+D48</f>
        <v>0</v>
      </c>
      <c r="E49" s="212">
        <f>E47+E48</f>
        <v>0</v>
      </c>
      <c r="F49" s="176"/>
      <c r="G49" s="211">
        <f>G47+G48</f>
        <v>0</v>
      </c>
      <c r="H49" s="212">
        <f>H47+H48</f>
        <v>0</v>
      </c>
    </row>
    <row r="50" spans="1:9" ht="6.75" customHeight="1" x14ac:dyDescent="0.2">
      <c r="A50" s="187"/>
      <c r="B50" s="208"/>
      <c r="C50" s="208"/>
      <c r="D50" s="216"/>
      <c r="E50" s="209"/>
      <c r="F50" s="176"/>
      <c r="G50" s="217"/>
      <c r="H50" s="209"/>
    </row>
    <row r="51" spans="1:9" ht="15" customHeight="1" x14ac:dyDescent="0.2">
      <c r="A51" s="205" t="s">
        <v>118</v>
      </c>
      <c r="B51" s="188"/>
      <c r="C51" s="213"/>
      <c r="D51" s="189">
        <f>D10+D49</f>
        <v>1</v>
      </c>
      <c r="E51" s="212">
        <f>E10+E49</f>
        <v>0</v>
      </c>
      <c r="F51" s="176"/>
      <c r="G51" s="189">
        <f>G10+G49</f>
        <v>1</v>
      </c>
      <c r="H51" s="212">
        <f>H10+H49</f>
        <v>0</v>
      </c>
    </row>
    <row r="52" spans="1:9" ht="6.75" customHeight="1" x14ac:dyDescent="0.2">
      <c r="A52" s="187"/>
      <c r="B52" s="208"/>
      <c r="C52" s="208"/>
      <c r="D52" s="216"/>
      <c r="E52" s="209"/>
      <c r="F52" s="176"/>
      <c r="G52" s="217"/>
      <c r="H52" s="209"/>
    </row>
    <row r="53" spans="1:9" ht="15" customHeight="1" x14ac:dyDescent="0.2">
      <c r="A53" s="205" t="s">
        <v>119</v>
      </c>
      <c r="B53" s="188"/>
      <c r="C53" s="213"/>
      <c r="D53" s="291" t="str">
        <f>IF(E51=0,"",(E10+E18+E26+E42)/E51)</f>
        <v/>
      </c>
      <c r="E53" s="292"/>
      <c r="F53" s="176"/>
      <c r="G53" s="291" t="str">
        <f>IF(H51=0,"",(H10+H18+H26+H42)/H51)</f>
        <v/>
      </c>
      <c r="H53" s="292"/>
    </row>
    <row r="54" spans="1:9" ht="6.75" customHeight="1" x14ac:dyDescent="0.2">
      <c r="A54" s="187"/>
      <c r="B54" s="188"/>
      <c r="C54" s="188"/>
      <c r="D54" s="1"/>
      <c r="E54" s="2"/>
      <c r="F54" s="176"/>
      <c r="G54" s="48"/>
      <c r="H54" s="2"/>
    </row>
    <row r="55" spans="1:9" ht="15" customHeight="1" x14ac:dyDescent="0.2">
      <c r="A55" s="205" t="s">
        <v>120</v>
      </c>
      <c r="B55" s="188"/>
      <c r="C55" s="213"/>
      <c r="D55" s="92">
        <v>0.3</v>
      </c>
      <c r="E55" s="89"/>
      <c r="F55" s="218"/>
      <c r="G55" s="92">
        <v>0.3</v>
      </c>
      <c r="H55" s="89"/>
    </row>
    <row r="56" spans="1:9" ht="6.75" customHeight="1" x14ac:dyDescent="0.2">
      <c r="A56" s="187"/>
      <c r="B56" s="188"/>
      <c r="C56" s="188"/>
      <c r="D56" s="100"/>
      <c r="E56" s="101"/>
      <c r="F56" s="218"/>
      <c r="G56" s="102"/>
      <c r="H56" s="101"/>
    </row>
    <row r="57" spans="1:9" ht="15" customHeight="1" thickBot="1" x14ac:dyDescent="0.25">
      <c r="A57" s="219" t="s">
        <v>121</v>
      </c>
      <c r="B57" s="220"/>
      <c r="C57" s="221"/>
      <c r="D57" s="103">
        <v>0.8</v>
      </c>
      <c r="E57" s="104"/>
      <c r="F57" s="218"/>
      <c r="G57" s="103">
        <v>0.8</v>
      </c>
      <c r="H57" s="104"/>
    </row>
    <row r="58" spans="1:9" ht="15" customHeight="1" thickTop="1" x14ac:dyDescent="0.2">
      <c r="A58" s="222"/>
      <c r="B58" s="176"/>
      <c r="C58" s="176"/>
      <c r="D58" s="178"/>
      <c r="E58" s="179"/>
      <c r="F58" s="176"/>
      <c r="G58" s="176"/>
      <c r="H58" s="176"/>
    </row>
    <row r="59" spans="1:9" ht="15" customHeight="1" x14ac:dyDescent="0.2">
      <c r="A59" s="293" t="s">
        <v>190</v>
      </c>
      <c r="B59" s="293"/>
      <c r="C59" s="293"/>
      <c r="D59" s="293"/>
      <c r="E59" s="293"/>
      <c r="F59" s="293"/>
      <c r="G59" s="293"/>
      <c r="H59" s="293"/>
    </row>
    <row r="60" spans="1:9" ht="15" customHeight="1" x14ac:dyDescent="0.2">
      <c r="A60" s="224"/>
      <c r="B60" s="224"/>
      <c r="C60" s="50" t="s">
        <v>167</v>
      </c>
      <c r="D60" s="92">
        <v>1</v>
      </c>
      <c r="E60" s="224"/>
      <c r="F60" s="224"/>
      <c r="G60" s="92"/>
      <c r="H60" s="176"/>
      <c r="I60" s="51"/>
    </row>
    <row r="61" spans="1:9" x14ac:dyDescent="0.2">
      <c r="A61" s="224"/>
      <c r="B61" s="176"/>
      <c r="C61" s="176"/>
      <c r="D61" s="178"/>
      <c r="E61" s="179"/>
      <c r="F61" s="176"/>
      <c r="G61" s="176"/>
      <c r="H61" s="176"/>
    </row>
    <row r="62" spans="1:9" ht="15" customHeight="1" x14ac:dyDescent="0.2">
      <c r="A62" s="224"/>
      <c r="B62" s="176"/>
      <c r="C62" s="50" t="s">
        <v>118</v>
      </c>
      <c r="D62" s="178"/>
      <c r="E62" s="225"/>
      <c r="F62" s="176"/>
      <c r="G62" s="176"/>
      <c r="H62" s="176"/>
    </row>
    <row r="63" spans="1:9" ht="15" customHeight="1" x14ac:dyDescent="0.2">
      <c r="A63" s="224"/>
      <c r="B63" s="176"/>
      <c r="C63" s="50" t="s">
        <v>120</v>
      </c>
      <c r="D63" s="178"/>
      <c r="E63" s="170"/>
      <c r="F63" s="176"/>
      <c r="G63" s="176"/>
      <c r="H63" s="176"/>
    </row>
    <row r="64" spans="1:9" ht="15" customHeight="1" x14ac:dyDescent="0.2">
      <c r="A64" s="224"/>
      <c r="B64" s="176"/>
      <c r="C64" s="50" t="s">
        <v>168</v>
      </c>
      <c r="D64" s="178"/>
      <c r="E64" s="170"/>
      <c r="F64" s="176"/>
      <c r="G64" s="176"/>
      <c r="H64" s="176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20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A56A-4DD3-4F27-9D5F-CEA1F4409ACF}">
  <dimension ref="A1:O62"/>
  <sheetViews>
    <sheetView showGridLines="0" tabSelected="1" topLeftCell="A2" zoomScale="125" zoomScaleNormal="125" zoomScalePageLayoutView="125" workbookViewId="0">
      <selection activeCell="X6" sqref="X6"/>
    </sheetView>
  </sheetViews>
  <sheetFormatPr baseColWidth="10" defaultColWidth="10.85546875" defaultRowHeight="14.25" x14ac:dyDescent="0.2"/>
  <cols>
    <col min="1" max="1" width="35" style="231" customWidth="1"/>
    <col min="2" max="11" width="9" style="231" customWidth="1"/>
    <col min="12" max="16384" width="10.85546875" style="231"/>
  </cols>
  <sheetData>
    <row r="1" spans="1:15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5" ht="15" x14ac:dyDescent="0.2">
      <c r="A2" s="272" t="s">
        <v>203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5" ht="15" thickBot="1" x14ac:dyDescent="0.25">
      <c r="A3" s="146"/>
      <c r="B3" s="146"/>
      <c r="C3" s="146"/>
      <c r="D3" s="146"/>
      <c r="E3" s="146"/>
      <c r="F3" s="237"/>
      <c r="G3" s="146"/>
      <c r="H3" s="237"/>
      <c r="I3" s="237"/>
      <c r="J3" s="237"/>
      <c r="K3" s="237"/>
    </row>
    <row r="4" spans="1:15" ht="32.1" customHeight="1" thickBot="1" x14ac:dyDescent="0.25">
      <c r="B4" s="294" t="s">
        <v>204</v>
      </c>
      <c r="C4" s="295"/>
      <c r="D4" s="295"/>
      <c r="E4" s="295"/>
      <c r="F4" s="295"/>
      <c r="G4" s="295"/>
      <c r="H4" s="295"/>
      <c r="I4" s="295"/>
      <c r="J4" s="296"/>
      <c r="K4" s="146"/>
    </row>
    <row r="5" spans="1:15" ht="32.1" customHeight="1" x14ac:dyDescent="0.2">
      <c r="A5" s="271" t="s">
        <v>205</v>
      </c>
      <c r="B5" s="270" t="s">
        <v>200</v>
      </c>
      <c r="C5" s="270" t="s">
        <v>41</v>
      </c>
      <c r="D5" s="270" t="s">
        <v>198</v>
      </c>
      <c r="E5" s="270" t="s">
        <v>202</v>
      </c>
      <c r="F5" s="270" t="s">
        <v>197</v>
      </c>
      <c r="G5" s="270" t="s">
        <v>201</v>
      </c>
      <c r="H5" s="270" t="s">
        <v>206</v>
      </c>
      <c r="I5" s="269" t="s">
        <v>199</v>
      </c>
      <c r="J5" s="269" t="s">
        <v>314</v>
      </c>
    </row>
    <row r="6" spans="1:15" ht="119.1" customHeight="1" thickBot="1" x14ac:dyDescent="0.25">
      <c r="A6" s="268"/>
      <c r="B6" s="267" t="s">
        <v>207</v>
      </c>
      <c r="C6" s="267" t="s">
        <v>208</v>
      </c>
      <c r="D6" s="267" t="s">
        <v>209</v>
      </c>
      <c r="E6" s="267" t="s">
        <v>210</v>
      </c>
      <c r="F6" s="267" t="s">
        <v>211</v>
      </c>
      <c r="G6" s="267" t="s">
        <v>522</v>
      </c>
      <c r="H6" s="267" t="s">
        <v>212</v>
      </c>
      <c r="I6" s="267" t="s">
        <v>213</v>
      </c>
      <c r="J6" s="266" t="s">
        <v>214</v>
      </c>
    </row>
    <row r="7" spans="1:15" ht="24" customHeight="1" thickBot="1" x14ac:dyDescent="0.25">
      <c r="A7" s="335" t="s">
        <v>215</v>
      </c>
      <c r="B7" s="334"/>
      <c r="C7" s="334"/>
      <c r="D7" s="334"/>
      <c r="E7" s="334"/>
      <c r="F7" s="334"/>
      <c r="G7" s="334"/>
      <c r="H7" s="334"/>
      <c r="I7" s="334"/>
      <c r="J7" s="333"/>
    </row>
    <row r="8" spans="1:15" ht="72.95" customHeight="1" x14ac:dyDescent="0.2">
      <c r="A8" s="265" t="s">
        <v>216</v>
      </c>
      <c r="B8" s="264" t="s">
        <v>217</v>
      </c>
      <c r="C8" s="263" t="s">
        <v>217</v>
      </c>
      <c r="D8" s="263" t="s">
        <v>13</v>
      </c>
      <c r="E8" s="263" t="s">
        <v>217</v>
      </c>
      <c r="F8" s="263" t="s">
        <v>217</v>
      </c>
      <c r="G8" s="263" t="s">
        <v>217</v>
      </c>
      <c r="H8" s="263" t="s">
        <v>217</v>
      </c>
      <c r="I8" s="263" t="s">
        <v>217</v>
      </c>
      <c r="J8" s="262" t="s">
        <v>217</v>
      </c>
    </row>
    <row r="9" spans="1:15" ht="72.95" customHeight="1" x14ac:dyDescent="0.2">
      <c r="A9" s="246" t="s">
        <v>218</v>
      </c>
      <c r="B9" s="261" t="s">
        <v>217</v>
      </c>
      <c r="C9" s="260" t="s">
        <v>217</v>
      </c>
      <c r="D9" s="260" t="s">
        <v>13</v>
      </c>
      <c r="E9" s="260" t="s">
        <v>217</v>
      </c>
      <c r="F9" s="260" t="s">
        <v>217</v>
      </c>
      <c r="G9" s="260" t="s">
        <v>217</v>
      </c>
      <c r="H9" s="260" t="s">
        <v>217</v>
      </c>
      <c r="I9" s="260" t="s">
        <v>217</v>
      </c>
      <c r="J9" s="259" t="s">
        <v>217</v>
      </c>
    </row>
    <row r="10" spans="1:15" ht="72.95" customHeight="1" x14ac:dyDescent="0.2">
      <c r="A10" s="246" t="s">
        <v>219</v>
      </c>
      <c r="B10" s="245" t="s">
        <v>20</v>
      </c>
      <c r="C10" s="244" t="s">
        <v>20</v>
      </c>
      <c r="D10" s="244" t="s">
        <v>20</v>
      </c>
      <c r="E10" s="244" t="s">
        <v>20</v>
      </c>
      <c r="F10" s="244" t="s">
        <v>20</v>
      </c>
      <c r="G10" s="244" t="s">
        <v>20</v>
      </c>
      <c r="H10" s="244" t="s">
        <v>20</v>
      </c>
      <c r="I10" s="244" t="s">
        <v>20</v>
      </c>
      <c r="J10" s="243" t="s">
        <v>20</v>
      </c>
    </row>
    <row r="11" spans="1:15" ht="72.95" customHeight="1" x14ac:dyDescent="0.2">
      <c r="A11" s="246" t="s">
        <v>220</v>
      </c>
      <c r="B11" s="245" t="s">
        <v>14</v>
      </c>
      <c r="C11" s="244" t="s">
        <v>14</v>
      </c>
      <c r="D11" s="244" t="s">
        <v>221</v>
      </c>
      <c r="E11" s="244" t="s">
        <v>14</v>
      </c>
      <c r="F11" s="244" t="s">
        <v>221</v>
      </c>
      <c r="G11" s="244" t="s">
        <v>14</v>
      </c>
      <c r="H11" s="244" t="s">
        <v>14</v>
      </c>
      <c r="I11" s="244" t="s">
        <v>14</v>
      </c>
      <c r="J11" s="243" t="s">
        <v>14</v>
      </c>
    </row>
    <row r="12" spans="1:15" ht="72.95" customHeight="1" x14ac:dyDescent="0.2">
      <c r="A12" s="246" t="s">
        <v>521</v>
      </c>
      <c r="B12" s="245"/>
      <c r="C12" s="244"/>
      <c r="D12" s="244"/>
      <c r="E12" s="244"/>
      <c r="F12" s="244"/>
      <c r="G12" s="244" t="s">
        <v>14</v>
      </c>
      <c r="H12" s="244"/>
      <c r="I12" s="244"/>
      <c r="J12" s="243"/>
      <c r="K12" s="237"/>
      <c r="L12" s="237"/>
      <c r="M12" s="237"/>
      <c r="N12" s="237"/>
      <c r="O12" s="237"/>
    </row>
    <row r="13" spans="1:15" ht="72.95" customHeight="1" x14ac:dyDescent="0.2">
      <c r="A13" s="246" t="s">
        <v>222</v>
      </c>
      <c r="B13" s="245" t="s">
        <v>20</v>
      </c>
      <c r="C13" s="244" t="s">
        <v>20</v>
      </c>
      <c r="D13" s="244" t="s">
        <v>221</v>
      </c>
      <c r="E13" s="244" t="s">
        <v>20</v>
      </c>
      <c r="F13" s="244" t="s">
        <v>20</v>
      </c>
      <c r="G13" s="244" t="s">
        <v>20</v>
      </c>
      <c r="H13" s="244" t="s">
        <v>20</v>
      </c>
      <c r="I13" s="244"/>
      <c r="J13" s="243" t="s">
        <v>20</v>
      </c>
    </row>
    <row r="14" spans="1:15" ht="72.95" customHeight="1" x14ac:dyDescent="0.2">
      <c r="A14" s="246" t="s">
        <v>223</v>
      </c>
      <c r="B14" s="245" t="s">
        <v>14</v>
      </c>
      <c r="C14" s="244" t="s">
        <v>14</v>
      </c>
      <c r="D14" s="244" t="s">
        <v>14</v>
      </c>
      <c r="E14" s="244" t="s">
        <v>14</v>
      </c>
      <c r="F14" s="244" t="s">
        <v>14</v>
      </c>
      <c r="G14" s="244" t="s">
        <v>14</v>
      </c>
      <c r="H14" s="244" t="s">
        <v>14</v>
      </c>
      <c r="I14" s="244" t="s">
        <v>14</v>
      </c>
      <c r="J14" s="243" t="s">
        <v>14</v>
      </c>
    </row>
    <row r="15" spans="1:15" ht="72.95" customHeight="1" x14ac:dyDescent="0.2">
      <c r="A15" s="246" t="s">
        <v>224</v>
      </c>
      <c r="B15" s="250" t="s">
        <v>28</v>
      </c>
      <c r="C15" s="249" t="s">
        <v>28</v>
      </c>
      <c r="D15" s="249" t="s">
        <v>28</v>
      </c>
      <c r="E15" s="249" t="s">
        <v>28</v>
      </c>
      <c r="F15" s="249" t="s">
        <v>28</v>
      </c>
      <c r="G15" s="249" t="s">
        <v>28</v>
      </c>
      <c r="H15" s="249" t="s">
        <v>28</v>
      </c>
      <c r="I15" s="249" t="s">
        <v>28</v>
      </c>
      <c r="J15" s="248" t="s">
        <v>28</v>
      </c>
    </row>
    <row r="16" spans="1:15" ht="72.95" customHeight="1" x14ac:dyDescent="0.2">
      <c r="A16" s="246" t="s">
        <v>225</v>
      </c>
      <c r="B16" s="250" t="s">
        <v>25</v>
      </c>
      <c r="C16" s="249" t="s">
        <v>25</v>
      </c>
      <c r="D16" s="249" t="s">
        <v>25</v>
      </c>
      <c r="E16" s="249" t="s">
        <v>25</v>
      </c>
      <c r="F16" s="249" t="s">
        <v>25</v>
      </c>
      <c r="G16" s="249" t="s">
        <v>25</v>
      </c>
      <c r="H16" s="249" t="s">
        <v>25</v>
      </c>
      <c r="I16" s="249" t="s">
        <v>25</v>
      </c>
      <c r="J16" s="248" t="s">
        <v>25</v>
      </c>
    </row>
    <row r="17" spans="1:15" ht="72.95" customHeight="1" x14ac:dyDescent="0.2">
      <c r="A17" s="246" t="s">
        <v>226</v>
      </c>
      <c r="B17" s="245" t="s">
        <v>25</v>
      </c>
      <c r="C17" s="244" t="s">
        <v>25</v>
      </c>
      <c r="D17" s="244" t="s">
        <v>221</v>
      </c>
      <c r="E17" s="244" t="s">
        <v>25</v>
      </c>
      <c r="F17" s="244" t="s">
        <v>25</v>
      </c>
      <c r="G17" s="244" t="s">
        <v>25</v>
      </c>
      <c r="H17" s="244" t="s">
        <v>25</v>
      </c>
      <c r="I17" s="244" t="s">
        <v>25</v>
      </c>
      <c r="J17" s="243" t="s">
        <v>25</v>
      </c>
    </row>
    <row r="18" spans="1:15" ht="72.95" customHeight="1" x14ac:dyDescent="0.2">
      <c r="A18" s="246" t="s">
        <v>509</v>
      </c>
      <c r="B18" s="245"/>
      <c r="C18" s="244"/>
      <c r="D18" s="244"/>
      <c r="E18" s="244" t="s">
        <v>11</v>
      </c>
      <c r="F18" s="244" t="s">
        <v>11</v>
      </c>
      <c r="G18" s="244"/>
      <c r="H18" s="244"/>
      <c r="I18" s="244"/>
      <c r="J18" s="243"/>
      <c r="K18" s="237"/>
      <c r="L18" s="237"/>
      <c r="M18" s="237"/>
      <c r="N18" s="237"/>
      <c r="O18" s="237"/>
    </row>
    <row r="19" spans="1:15" ht="72.95" customHeight="1" x14ac:dyDescent="0.2">
      <c r="A19" s="246" t="s">
        <v>227</v>
      </c>
      <c r="B19" s="250" t="s">
        <v>28</v>
      </c>
      <c r="C19" s="249" t="s">
        <v>28</v>
      </c>
      <c r="D19" s="249"/>
      <c r="E19" s="249"/>
      <c r="F19" s="249"/>
      <c r="G19" s="249"/>
      <c r="H19" s="249" t="s">
        <v>28</v>
      </c>
      <c r="I19" s="249" t="s">
        <v>28</v>
      </c>
      <c r="J19" s="248" t="s">
        <v>28</v>
      </c>
    </row>
    <row r="20" spans="1:15" ht="72.95" customHeight="1" x14ac:dyDescent="0.2">
      <c r="A20" s="246" t="s">
        <v>228</v>
      </c>
      <c r="B20" s="245" t="s">
        <v>25</v>
      </c>
      <c r="C20" s="244" t="s">
        <v>25</v>
      </c>
      <c r="D20" s="244"/>
      <c r="E20" s="244"/>
      <c r="F20" s="244"/>
      <c r="G20" s="244"/>
      <c r="H20" s="244" t="s">
        <v>25</v>
      </c>
      <c r="I20" s="244" t="s">
        <v>25</v>
      </c>
      <c r="J20" s="243" t="s">
        <v>25</v>
      </c>
    </row>
    <row r="21" spans="1:15" ht="72.95" customHeight="1" x14ac:dyDescent="0.2">
      <c r="A21" s="246" t="s">
        <v>229</v>
      </c>
      <c r="B21" s="245" t="s">
        <v>20</v>
      </c>
      <c r="C21" s="244" t="s">
        <v>20</v>
      </c>
      <c r="D21" s="244" t="s">
        <v>20</v>
      </c>
      <c r="E21" s="244" t="s">
        <v>20</v>
      </c>
      <c r="F21" s="244" t="s">
        <v>20</v>
      </c>
      <c r="G21" s="244" t="s">
        <v>20</v>
      </c>
      <c r="H21" s="244" t="s">
        <v>20</v>
      </c>
      <c r="I21" s="244" t="s">
        <v>20</v>
      </c>
      <c r="J21" s="243" t="s">
        <v>20</v>
      </c>
    </row>
    <row r="22" spans="1:15" ht="72.95" customHeight="1" x14ac:dyDescent="0.2">
      <c r="A22" s="246" t="s">
        <v>230</v>
      </c>
      <c r="B22" s="245"/>
      <c r="C22" s="244"/>
      <c r="D22" s="244"/>
      <c r="E22" s="244" t="s">
        <v>217</v>
      </c>
      <c r="F22" s="244" t="s">
        <v>488</v>
      </c>
      <c r="G22" s="244"/>
      <c r="H22" s="244"/>
      <c r="I22" s="244"/>
      <c r="J22" s="243"/>
    </row>
    <row r="23" spans="1:15" ht="72.95" customHeight="1" x14ac:dyDescent="0.2">
      <c r="A23" s="246" t="s">
        <v>195</v>
      </c>
      <c r="B23" s="245" t="s">
        <v>41</v>
      </c>
      <c r="C23" s="244" t="s">
        <v>41</v>
      </c>
      <c r="D23" s="244" t="s">
        <v>41</v>
      </c>
      <c r="E23" s="244" t="s">
        <v>41</v>
      </c>
      <c r="F23" s="244" t="s">
        <v>41</v>
      </c>
      <c r="G23" s="244" t="s">
        <v>41</v>
      </c>
      <c r="H23" s="244" t="s">
        <v>41</v>
      </c>
      <c r="I23" s="244" t="s">
        <v>41</v>
      </c>
      <c r="J23" s="243" t="s">
        <v>41</v>
      </c>
    </row>
    <row r="24" spans="1:15" ht="72.95" customHeight="1" x14ac:dyDescent="0.2">
      <c r="A24" s="246" t="s">
        <v>231</v>
      </c>
      <c r="B24" s="250" t="s">
        <v>25</v>
      </c>
      <c r="C24" s="249" t="s">
        <v>25</v>
      </c>
      <c r="D24" s="249" t="s">
        <v>25</v>
      </c>
      <c r="E24" s="249" t="s">
        <v>25</v>
      </c>
      <c r="F24" s="249" t="s">
        <v>25</v>
      </c>
      <c r="G24" s="249" t="s">
        <v>25</v>
      </c>
      <c r="H24" s="249" t="s">
        <v>25</v>
      </c>
      <c r="I24" s="249" t="s">
        <v>25</v>
      </c>
      <c r="J24" s="248" t="s">
        <v>25</v>
      </c>
    </row>
    <row r="25" spans="1:15" ht="95.1" customHeight="1" x14ac:dyDescent="0.2">
      <c r="A25" s="246" t="s">
        <v>232</v>
      </c>
      <c r="B25" s="245" t="s">
        <v>221</v>
      </c>
      <c r="C25" s="244" t="s">
        <v>221</v>
      </c>
      <c r="D25" s="244" t="s">
        <v>13</v>
      </c>
      <c r="E25" s="244" t="s">
        <v>221</v>
      </c>
      <c r="F25" s="244" t="s">
        <v>221</v>
      </c>
      <c r="G25" s="244" t="s">
        <v>221</v>
      </c>
      <c r="H25" s="244" t="s">
        <v>221</v>
      </c>
      <c r="I25" s="244"/>
      <c r="J25" s="243" t="s">
        <v>221</v>
      </c>
    </row>
    <row r="26" spans="1:15" ht="72.95" customHeight="1" x14ac:dyDescent="0.2">
      <c r="A26" s="246" t="s">
        <v>233</v>
      </c>
      <c r="B26" s="245" t="s">
        <v>221</v>
      </c>
      <c r="C26" s="244" t="s">
        <v>221</v>
      </c>
      <c r="D26" s="244" t="s">
        <v>13</v>
      </c>
      <c r="E26" s="244" t="s">
        <v>221</v>
      </c>
      <c r="F26" s="244" t="s">
        <v>221</v>
      </c>
      <c r="G26" s="244" t="s">
        <v>221</v>
      </c>
      <c r="H26" s="244" t="s">
        <v>221</v>
      </c>
      <c r="I26" s="244"/>
      <c r="J26" s="243" t="s">
        <v>221</v>
      </c>
    </row>
    <row r="27" spans="1:15" ht="72.95" customHeight="1" x14ac:dyDescent="0.2">
      <c r="A27" s="246" t="s">
        <v>234</v>
      </c>
      <c r="B27" s="245"/>
      <c r="C27" s="244"/>
      <c r="D27" s="244" t="s">
        <v>41</v>
      </c>
      <c r="E27" s="244"/>
      <c r="F27" s="244"/>
      <c r="G27" s="244"/>
      <c r="H27" s="244"/>
      <c r="I27" s="244"/>
      <c r="J27" s="243"/>
    </row>
    <row r="28" spans="1:15" ht="72.95" customHeight="1" x14ac:dyDescent="0.2">
      <c r="A28" s="246" t="s">
        <v>235</v>
      </c>
      <c r="B28" s="245"/>
      <c r="C28" s="244"/>
      <c r="D28" s="244" t="s">
        <v>13</v>
      </c>
      <c r="E28" s="244"/>
      <c r="F28" s="244"/>
      <c r="G28" s="244"/>
      <c r="H28" s="244"/>
      <c r="I28" s="244"/>
      <c r="J28" s="243"/>
    </row>
    <row r="29" spans="1:15" ht="72.95" customHeight="1" x14ac:dyDescent="0.2">
      <c r="A29" s="246" t="s">
        <v>236</v>
      </c>
      <c r="B29" s="245"/>
      <c r="C29" s="244"/>
      <c r="D29" s="244" t="s">
        <v>13</v>
      </c>
      <c r="E29" s="244"/>
      <c r="F29" s="244"/>
      <c r="G29" s="244"/>
      <c r="H29" s="244"/>
      <c r="I29" s="244"/>
      <c r="J29" s="243"/>
    </row>
    <row r="30" spans="1:15" ht="72.95" customHeight="1" x14ac:dyDescent="0.2">
      <c r="A30" s="246" t="s">
        <v>237</v>
      </c>
      <c r="B30" s="245"/>
      <c r="C30" s="244"/>
      <c r="D30" s="244" t="s">
        <v>13</v>
      </c>
      <c r="E30" s="244"/>
      <c r="F30" s="244"/>
      <c r="G30" s="244"/>
      <c r="H30" s="244"/>
      <c r="I30" s="244"/>
      <c r="J30" s="243"/>
    </row>
    <row r="31" spans="1:15" ht="72.95" customHeight="1" x14ac:dyDescent="0.2">
      <c r="A31" s="247" t="s">
        <v>238</v>
      </c>
      <c r="B31" s="245"/>
      <c r="C31" s="244"/>
      <c r="D31" s="244" t="s">
        <v>13</v>
      </c>
      <c r="E31" s="244"/>
      <c r="F31" s="244"/>
      <c r="G31" s="244"/>
      <c r="H31" s="244"/>
      <c r="I31" s="244"/>
      <c r="J31" s="243"/>
    </row>
    <row r="32" spans="1:15" ht="72.95" customHeight="1" x14ac:dyDescent="0.2">
      <c r="A32" s="246" t="s">
        <v>239</v>
      </c>
      <c r="B32" s="245"/>
      <c r="C32" s="244"/>
      <c r="D32" s="249" t="s">
        <v>28</v>
      </c>
      <c r="E32" s="244"/>
      <c r="F32" s="244"/>
      <c r="G32" s="244"/>
      <c r="H32" s="244"/>
      <c r="I32" s="244"/>
      <c r="J32" s="243"/>
    </row>
    <row r="33" spans="1:11" ht="72.95" customHeight="1" thickBot="1" x14ac:dyDescent="0.25">
      <c r="A33" s="242" t="s">
        <v>240</v>
      </c>
      <c r="B33" s="258"/>
      <c r="C33" s="257"/>
      <c r="D33" s="240" t="s">
        <v>32</v>
      </c>
      <c r="E33" s="257"/>
      <c r="F33" s="257"/>
      <c r="G33" s="257"/>
      <c r="H33" s="257"/>
      <c r="I33" s="257"/>
      <c r="J33" s="256"/>
    </row>
    <row r="34" spans="1:11" ht="26.1" customHeight="1" thickBot="1" x14ac:dyDescent="0.25">
      <c r="A34" s="332" t="s">
        <v>241</v>
      </c>
      <c r="B34" s="331"/>
      <c r="C34" s="331"/>
      <c r="D34" s="331"/>
      <c r="E34" s="331"/>
      <c r="F34" s="331"/>
      <c r="G34" s="331"/>
      <c r="H34" s="331"/>
      <c r="I34" s="331"/>
      <c r="J34" s="330"/>
    </row>
    <row r="35" spans="1:11" ht="188.25" customHeight="1" x14ac:dyDescent="0.2">
      <c r="A35" s="255" t="s">
        <v>520</v>
      </c>
      <c r="B35" s="254" t="s">
        <v>217</v>
      </c>
      <c r="C35" s="253" t="s">
        <v>217</v>
      </c>
      <c r="D35" s="253" t="s">
        <v>217</v>
      </c>
      <c r="E35" s="253" t="s">
        <v>217</v>
      </c>
      <c r="F35" s="253" t="s">
        <v>217</v>
      </c>
      <c r="G35" s="253" t="s">
        <v>217</v>
      </c>
      <c r="H35" s="253" t="s">
        <v>217</v>
      </c>
      <c r="I35" s="253" t="s">
        <v>217</v>
      </c>
      <c r="J35" s="252" t="s">
        <v>217</v>
      </c>
    </row>
    <row r="36" spans="1:11" ht="72.95" customHeight="1" x14ac:dyDescent="0.2">
      <c r="A36" s="251" t="s">
        <v>508</v>
      </c>
      <c r="B36" s="245" t="s">
        <v>217</v>
      </c>
      <c r="C36" s="244" t="s">
        <v>217</v>
      </c>
      <c r="D36" s="244" t="s">
        <v>217</v>
      </c>
      <c r="E36" s="244" t="s">
        <v>217</v>
      </c>
      <c r="F36" s="244" t="s">
        <v>217</v>
      </c>
      <c r="G36" s="244" t="s">
        <v>217</v>
      </c>
      <c r="H36" s="244" t="s">
        <v>217</v>
      </c>
      <c r="I36" s="244" t="s">
        <v>217</v>
      </c>
      <c r="J36" s="243" t="s">
        <v>217</v>
      </c>
    </row>
    <row r="37" spans="1:11" ht="72.95" customHeight="1" x14ac:dyDescent="0.2">
      <c r="A37" s="251" t="s">
        <v>242</v>
      </c>
      <c r="B37" s="245" t="s">
        <v>217</v>
      </c>
      <c r="C37" s="244" t="s">
        <v>217</v>
      </c>
      <c r="D37" s="244" t="s">
        <v>217</v>
      </c>
      <c r="E37" s="244" t="s">
        <v>217</v>
      </c>
      <c r="F37" s="244" t="s">
        <v>217</v>
      </c>
      <c r="G37" s="244" t="s">
        <v>217</v>
      </c>
      <c r="H37" s="244" t="s">
        <v>217</v>
      </c>
      <c r="I37" s="244" t="s">
        <v>217</v>
      </c>
      <c r="J37" s="243" t="s">
        <v>217</v>
      </c>
    </row>
    <row r="38" spans="1:11" ht="57.95" customHeight="1" x14ac:dyDescent="0.2">
      <c r="A38" s="251" t="s">
        <v>243</v>
      </c>
      <c r="B38" s="250" t="s">
        <v>38</v>
      </c>
      <c r="C38" s="249" t="s">
        <v>38</v>
      </c>
      <c r="D38" s="249" t="s">
        <v>38</v>
      </c>
      <c r="E38" s="249" t="s">
        <v>38</v>
      </c>
      <c r="F38" s="249" t="s">
        <v>38</v>
      </c>
      <c r="G38" s="249" t="s">
        <v>38</v>
      </c>
      <c r="H38" s="249" t="s">
        <v>38</v>
      </c>
      <c r="I38" s="249" t="s">
        <v>38</v>
      </c>
      <c r="J38" s="248" t="s">
        <v>38</v>
      </c>
    </row>
    <row r="39" spans="1:11" ht="57.95" customHeight="1" x14ac:dyDescent="0.2">
      <c r="A39" s="246" t="s">
        <v>244</v>
      </c>
      <c r="B39" s="245"/>
      <c r="C39" s="244"/>
      <c r="D39" s="244" t="s">
        <v>221</v>
      </c>
      <c r="E39" s="244" t="s">
        <v>217</v>
      </c>
      <c r="F39" s="244" t="s">
        <v>217</v>
      </c>
      <c r="G39" s="244"/>
      <c r="H39" s="244" t="s">
        <v>217</v>
      </c>
      <c r="I39" s="244"/>
      <c r="J39" s="243"/>
    </row>
    <row r="40" spans="1:11" ht="56.1" customHeight="1" x14ac:dyDescent="0.2">
      <c r="A40" s="247" t="s">
        <v>245</v>
      </c>
      <c r="B40" s="245"/>
      <c r="C40" s="244"/>
      <c r="D40" s="244" t="s">
        <v>14</v>
      </c>
      <c r="E40" s="244"/>
      <c r="F40" s="244"/>
      <c r="G40" s="244"/>
      <c r="H40" s="244"/>
      <c r="I40" s="244"/>
      <c r="J40" s="243"/>
    </row>
    <row r="41" spans="1:11" ht="56.1" customHeight="1" x14ac:dyDescent="0.2">
      <c r="A41" s="246" t="s">
        <v>246</v>
      </c>
      <c r="B41" s="245" t="s">
        <v>32</v>
      </c>
      <c r="C41" s="244" t="s">
        <v>32</v>
      </c>
      <c r="D41" s="244" t="s">
        <v>32</v>
      </c>
      <c r="E41" s="244" t="s">
        <v>32</v>
      </c>
      <c r="F41" s="244" t="s">
        <v>32</v>
      </c>
      <c r="G41" s="244" t="s">
        <v>32</v>
      </c>
      <c r="H41" s="244" t="s">
        <v>32</v>
      </c>
      <c r="I41" s="244" t="s">
        <v>32</v>
      </c>
      <c r="J41" s="243" t="s">
        <v>32</v>
      </c>
    </row>
    <row r="42" spans="1:11" ht="56.1" customHeight="1" thickBot="1" x14ac:dyDescent="0.25">
      <c r="A42" s="242" t="s">
        <v>247</v>
      </c>
      <c r="B42" s="241" t="s">
        <v>25</v>
      </c>
      <c r="C42" s="240" t="s">
        <v>25</v>
      </c>
      <c r="D42" s="240" t="s">
        <v>25</v>
      </c>
      <c r="E42" s="240" t="s">
        <v>25</v>
      </c>
      <c r="F42" s="240" t="s">
        <v>25</v>
      </c>
      <c r="G42" s="240" t="s">
        <v>25</v>
      </c>
      <c r="H42" s="240" t="s">
        <v>25</v>
      </c>
      <c r="I42" s="240" t="s">
        <v>25</v>
      </c>
      <c r="J42" s="239" t="s">
        <v>25</v>
      </c>
    </row>
    <row r="43" spans="1:11" ht="45.95" customHeight="1" thickBot="1" x14ac:dyDescent="0.25">
      <c r="A43" s="238"/>
      <c r="B43" s="238"/>
      <c r="C43" s="238"/>
      <c r="D43" s="238"/>
      <c r="E43" s="238"/>
      <c r="F43" s="237"/>
      <c r="G43" s="238"/>
      <c r="H43" s="237"/>
      <c r="I43" s="237"/>
      <c r="J43" s="237"/>
      <c r="K43" s="237"/>
    </row>
    <row r="44" spans="1:11" ht="36.950000000000003" customHeight="1" thickBot="1" x14ac:dyDescent="0.25">
      <c r="A44" s="297" t="s">
        <v>248</v>
      </c>
      <c r="B44" s="298"/>
      <c r="C44" s="298"/>
      <c r="D44" s="298"/>
      <c r="E44" s="299"/>
      <c r="F44" s="236"/>
      <c r="G44" s="236"/>
      <c r="H44" s="146"/>
    </row>
    <row r="45" spans="1:11" ht="36.950000000000003" customHeight="1" x14ac:dyDescent="0.2">
      <c r="A45" s="235" t="s">
        <v>158</v>
      </c>
      <c r="B45" s="300" t="s">
        <v>249</v>
      </c>
      <c r="C45" s="300"/>
      <c r="D45" s="300"/>
      <c r="E45" s="301"/>
    </row>
    <row r="46" spans="1:11" s="234" customFormat="1" ht="27" customHeight="1" x14ac:dyDescent="0.2">
      <c r="A46" s="233" t="s">
        <v>15</v>
      </c>
      <c r="B46" s="302" t="s">
        <v>507</v>
      </c>
      <c r="C46" s="302"/>
      <c r="D46" s="302"/>
      <c r="E46" s="303"/>
    </row>
    <row r="47" spans="1:11" s="234" customFormat="1" ht="27" customHeight="1" x14ac:dyDescent="0.2">
      <c r="A47" s="233" t="s">
        <v>16</v>
      </c>
      <c r="B47" s="304" t="s">
        <v>506</v>
      </c>
      <c r="C47" s="305"/>
      <c r="D47" s="305"/>
      <c r="E47" s="306"/>
    </row>
    <row r="48" spans="1:11" s="234" customFormat="1" ht="27" customHeight="1" x14ac:dyDescent="0.2">
      <c r="A48" s="233" t="s">
        <v>13</v>
      </c>
      <c r="B48" s="304" t="s">
        <v>505</v>
      </c>
      <c r="C48" s="305"/>
      <c r="D48" s="305"/>
      <c r="E48" s="306"/>
    </row>
    <row r="49" spans="1:5" s="234" customFormat="1" ht="27" customHeight="1" x14ac:dyDescent="0.2">
      <c r="A49" s="233" t="s">
        <v>30</v>
      </c>
      <c r="B49" s="302" t="s">
        <v>504</v>
      </c>
      <c r="C49" s="302"/>
      <c r="D49" s="302"/>
      <c r="E49" s="303"/>
    </row>
    <row r="50" spans="1:5" s="234" customFormat="1" ht="27" customHeight="1" x14ac:dyDescent="0.2">
      <c r="A50" s="233" t="s">
        <v>11</v>
      </c>
      <c r="B50" s="302" t="s">
        <v>503</v>
      </c>
      <c r="C50" s="302"/>
      <c r="D50" s="302"/>
      <c r="E50" s="303"/>
    </row>
    <row r="51" spans="1:5" s="234" customFormat="1" ht="27" customHeight="1" x14ac:dyDescent="0.2">
      <c r="A51" s="233" t="s">
        <v>10</v>
      </c>
      <c r="B51" s="302" t="s">
        <v>502</v>
      </c>
      <c r="C51" s="302"/>
      <c r="D51" s="302"/>
      <c r="E51" s="303"/>
    </row>
    <row r="52" spans="1:5" s="234" customFormat="1" ht="27" customHeight="1" x14ac:dyDescent="0.2">
      <c r="A52" s="233" t="s">
        <v>12</v>
      </c>
      <c r="B52" s="302" t="s">
        <v>250</v>
      </c>
      <c r="C52" s="302"/>
      <c r="D52" s="302"/>
      <c r="E52" s="303"/>
    </row>
    <row r="53" spans="1:5" s="234" customFormat="1" ht="41.1" customHeight="1" x14ac:dyDescent="0.2">
      <c r="A53" s="233" t="s">
        <v>14</v>
      </c>
      <c r="B53" s="302" t="s">
        <v>251</v>
      </c>
      <c r="C53" s="302"/>
      <c r="D53" s="302"/>
      <c r="E53" s="303"/>
    </row>
    <row r="54" spans="1:5" s="234" customFormat="1" ht="27" customHeight="1" x14ac:dyDescent="0.2">
      <c r="A54" s="233" t="s">
        <v>20</v>
      </c>
      <c r="B54" s="302" t="s">
        <v>501</v>
      </c>
      <c r="C54" s="302"/>
      <c r="D54" s="302"/>
      <c r="E54" s="303"/>
    </row>
    <row r="55" spans="1:5" s="234" customFormat="1" ht="44.1" customHeight="1" x14ac:dyDescent="0.2">
      <c r="A55" s="233" t="s">
        <v>23</v>
      </c>
      <c r="B55" s="311" t="s">
        <v>500</v>
      </c>
      <c r="C55" s="312"/>
      <c r="D55" s="312"/>
      <c r="E55" s="313"/>
    </row>
    <row r="56" spans="1:5" s="234" customFormat="1" ht="44.1" customHeight="1" x14ac:dyDescent="0.2">
      <c r="A56" s="233" t="s">
        <v>38</v>
      </c>
      <c r="B56" s="307" t="s">
        <v>499</v>
      </c>
      <c r="C56" s="307"/>
      <c r="D56" s="307"/>
      <c r="E56" s="308"/>
    </row>
    <row r="57" spans="1:5" s="234" customFormat="1" ht="39.950000000000003" customHeight="1" x14ac:dyDescent="0.2">
      <c r="A57" s="233" t="s">
        <v>35</v>
      </c>
      <c r="B57" s="307" t="s">
        <v>498</v>
      </c>
      <c r="C57" s="307"/>
      <c r="D57" s="307"/>
      <c r="E57" s="308"/>
    </row>
    <row r="58" spans="1:5" s="234" customFormat="1" ht="39.950000000000003" customHeight="1" x14ac:dyDescent="0.2">
      <c r="A58" s="233" t="s">
        <v>32</v>
      </c>
      <c r="B58" s="307" t="s">
        <v>497</v>
      </c>
      <c r="C58" s="307"/>
      <c r="D58" s="307"/>
      <c r="E58" s="308"/>
    </row>
    <row r="59" spans="1:5" s="234" customFormat="1" ht="39.950000000000003" customHeight="1" x14ac:dyDescent="0.2">
      <c r="A59" s="233" t="s">
        <v>28</v>
      </c>
      <c r="B59" s="307" t="s">
        <v>496</v>
      </c>
      <c r="C59" s="307"/>
      <c r="D59" s="307"/>
      <c r="E59" s="308"/>
    </row>
    <row r="60" spans="1:5" x14ac:dyDescent="0.2">
      <c r="A60" s="233" t="s">
        <v>25</v>
      </c>
      <c r="B60" s="304" t="s">
        <v>495</v>
      </c>
      <c r="C60" s="305"/>
      <c r="D60" s="305"/>
      <c r="E60" s="306"/>
    </row>
    <row r="61" spans="1:5" x14ac:dyDescent="0.2">
      <c r="A61" s="233" t="s">
        <v>41</v>
      </c>
      <c r="B61" s="302" t="s">
        <v>42</v>
      </c>
      <c r="C61" s="302"/>
      <c r="D61" s="302"/>
      <c r="E61" s="303"/>
    </row>
    <row r="62" spans="1:5" ht="15" thickBot="1" x14ac:dyDescent="0.25">
      <c r="A62" s="232" t="s">
        <v>217</v>
      </c>
      <c r="B62" s="309" t="s">
        <v>252</v>
      </c>
      <c r="C62" s="309"/>
      <c r="D62" s="309"/>
      <c r="E62" s="310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9"/>
  <sheetViews>
    <sheetView showGridLines="0" zoomScale="125" zoomScaleNormal="125" zoomScalePageLayoutView="125" workbookViewId="0">
      <selection activeCell="A15" sqref="A15:B15"/>
    </sheetView>
  </sheetViews>
  <sheetFormatPr baseColWidth="10" defaultColWidth="11.42578125" defaultRowHeight="35.1" customHeight="1" x14ac:dyDescent="0.2"/>
  <cols>
    <col min="1" max="1" width="60.140625" style="158" customWidth="1"/>
    <col min="2" max="2" width="82.85546875" style="158" customWidth="1"/>
    <col min="3" max="256" width="11.42578125" style="149"/>
    <col min="257" max="257" width="60.140625" style="149" customWidth="1"/>
    <col min="258" max="258" width="82.85546875" style="149" customWidth="1"/>
    <col min="259" max="512" width="11.42578125" style="149"/>
    <col min="513" max="513" width="60.140625" style="149" customWidth="1"/>
    <col min="514" max="514" width="82.85546875" style="149" customWidth="1"/>
    <col min="515" max="768" width="11.42578125" style="149"/>
    <col min="769" max="769" width="60.140625" style="149" customWidth="1"/>
    <col min="770" max="770" width="82.85546875" style="149" customWidth="1"/>
    <col min="771" max="1024" width="11.42578125" style="149"/>
    <col min="1025" max="1025" width="60.140625" style="149" customWidth="1"/>
    <col min="1026" max="1026" width="82.85546875" style="149" customWidth="1"/>
    <col min="1027" max="1280" width="11.42578125" style="149"/>
    <col min="1281" max="1281" width="60.140625" style="149" customWidth="1"/>
    <col min="1282" max="1282" width="82.85546875" style="149" customWidth="1"/>
    <col min="1283" max="1536" width="11.42578125" style="149"/>
    <col min="1537" max="1537" width="60.140625" style="149" customWidth="1"/>
    <col min="1538" max="1538" width="82.85546875" style="149" customWidth="1"/>
    <col min="1539" max="1792" width="11.42578125" style="149"/>
    <col min="1793" max="1793" width="60.140625" style="149" customWidth="1"/>
    <col min="1794" max="1794" width="82.85546875" style="149" customWidth="1"/>
    <col min="1795" max="2048" width="11.42578125" style="149"/>
    <col min="2049" max="2049" width="60.140625" style="149" customWidth="1"/>
    <col min="2050" max="2050" width="82.85546875" style="149" customWidth="1"/>
    <col min="2051" max="2304" width="11.42578125" style="149"/>
    <col min="2305" max="2305" width="60.140625" style="149" customWidth="1"/>
    <col min="2306" max="2306" width="82.85546875" style="149" customWidth="1"/>
    <col min="2307" max="2560" width="11.42578125" style="149"/>
    <col min="2561" max="2561" width="60.140625" style="149" customWidth="1"/>
    <col min="2562" max="2562" width="82.85546875" style="149" customWidth="1"/>
    <col min="2563" max="2816" width="11.42578125" style="149"/>
    <col min="2817" max="2817" width="60.140625" style="149" customWidth="1"/>
    <col min="2818" max="2818" width="82.85546875" style="149" customWidth="1"/>
    <col min="2819" max="3072" width="11.42578125" style="149"/>
    <col min="3073" max="3073" width="60.140625" style="149" customWidth="1"/>
    <col min="3074" max="3074" width="82.85546875" style="149" customWidth="1"/>
    <col min="3075" max="3328" width="11.42578125" style="149"/>
    <col min="3329" max="3329" width="60.140625" style="149" customWidth="1"/>
    <col min="3330" max="3330" width="82.85546875" style="149" customWidth="1"/>
    <col min="3331" max="3584" width="11.42578125" style="149"/>
    <col min="3585" max="3585" width="60.140625" style="149" customWidth="1"/>
    <col min="3586" max="3586" width="82.85546875" style="149" customWidth="1"/>
    <col min="3587" max="3840" width="11.42578125" style="149"/>
    <col min="3841" max="3841" width="60.140625" style="149" customWidth="1"/>
    <col min="3842" max="3842" width="82.85546875" style="149" customWidth="1"/>
    <col min="3843" max="4096" width="11.42578125" style="149"/>
    <col min="4097" max="4097" width="60.140625" style="149" customWidth="1"/>
    <col min="4098" max="4098" width="82.85546875" style="149" customWidth="1"/>
    <col min="4099" max="4352" width="11.42578125" style="149"/>
    <col min="4353" max="4353" width="60.140625" style="149" customWidth="1"/>
    <col min="4354" max="4354" width="82.85546875" style="149" customWidth="1"/>
    <col min="4355" max="4608" width="11.42578125" style="149"/>
    <col min="4609" max="4609" width="60.140625" style="149" customWidth="1"/>
    <col min="4610" max="4610" width="82.85546875" style="149" customWidth="1"/>
    <col min="4611" max="4864" width="11.42578125" style="149"/>
    <col min="4865" max="4865" width="60.140625" style="149" customWidth="1"/>
    <col min="4866" max="4866" width="82.85546875" style="149" customWidth="1"/>
    <col min="4867" max="5120" width="11.42578125" style="149"/>
    <col min="5121" max="5121" width="60.140625" style="149" customWidth="1"/>
    <col min="5122" max="5122" width="82.85546875" style="149" customWidth="1"/>
    <col min="5123" max="5376" width="11.42578125" style="149"/>
    <col min="5377" max="5377" width="60.140625" style="149" customWidth="1"/>
    <col min="5378" max="5378" width="82.85546875" style="149" customWidth="1"/>
    <col min="5379" max="5632" width="11.42578125" style="149"/>
    <col min="5633" max="5633" width="60.140625" style="149" customWidth="1"/>
    <col min="5634" max="5634" width="82.85546875" style="149" customWidth="1"/>
    <col min="5635" max="5888" width="11.42578125" style="149"/>
    <col min="5889" max="5889" width="60.140625" style="149" customWidth="1"/>
    <col min="5890" max="5890" width="82.85546875" style="149" customWidth="1"/>
    <col min="5891" max="6144" width="11.42578125" style="149"/>
    <col min="6145" max="6145" width="60.140625" style="149" customWidth="1"/>
    <col min="6146" max="6146" width="82.85546875" style="149" customWidth="1"/>
    <col min="6147" max="6400" width="11.42578125" style="149"/>
    <col min="6401" max="6401" width="60.140625" style="149" customWidth="1"/>
    <col min="6402" max="6402" width="82.85546875" style="149" customWidth="1"/>
    <col min="6403" max="6656" width="11.42578125" style="149"/>
    <col min="6657" max="6657" width="60.140625" style="149" customWidth="1"/>
    <col min="6658" max="6658" width="82.85546875" style="149" customWidth="1"/>
    <col min="6659" max="6912" width="11.42578125" style="149"/>
    <col min="6913" max="6913" width="60.140625" style="149" customWidth="1"/>
    <col min="6914" max="6914" width="82.85546875" style="149" customWidth="1"/>
    <col min="6915" max="7168" width="11.42578125" style="149"/>
    <col min="7169" max="7169" width="60.140625" style="149" customWidth="1"/>
    <col min="7170" max="7170" width="82.85546875" style="149" customWidth="1"/>
    <col min="7171" max="7424" width="11.42578125" style="149"/>
    <col min="7425" max="7425" width="60.140625" style="149" customWidth="1"/>
    <col min="7426" max="7426" width="82.85546875" style="149" customWidth="1"/>
    <col min="7427" max="7680" width="11.42578125" style="149"/>
    <col min="7681" max="7681" width="60.140625" style="149" customWidth="1"/>
    <col min="7682" max="7682" width="82.85546875" style="149" customWidth="1"/>
    <col min="7683" max="7936" width="11.42578125" style="149"/>
    <col min="7937" max="7937" width="60.140625" style="149" customWidth="1"/>
    <col min="7938" max="7938" width="82.85546875" style="149" customWidth="1"/>
    <col min="7939" max="8192" width="11.42578125" style="149"/>
    <col min="8193" max="8193" width="60.140625" style="149" customWidth="1"/>
    <col min="8194" max="8194" width="82.85546875" style="149" customWidth="1"/>
    <col min="8195" max="8448" width="11.42578125" style="149"/>
    <col min="8449" max="8449" width="60.140625" style="149" customWidth="1"/>
    <col min="8450" max="8450" width="82.85546875" style="149" customWidth="1"/>
    <col min="8451" max="8704" width="11.42578125" style="149"/>
    <col min="8705" max="8705" width="60.140625" style="149" customWidth="1"/>
    <col min="8706" max="8706" width="82.85546875" style="149" customWidth="1"/>
    <col min="8707" max="8960" width="11.42578125" style="149"/>
    <col min="8961" max="8961" width="60.140625" style="149" customWidth="1"/>
    <col min="8962" max="8962" width="82.85546875" style="149" customWidth="1"/>
    <col min="8963" max="9216" width="11.42578125" style="149"/>
    <col min="9217" max="9217" width="60.140625" style="149" customWidth="1"/>
    <col min="9218" max="9218" width="82.85546875" style="149" customWidth="1"/>
    <col min="9219" max="9472" width="11.42578125" style="149"/>
    <col min="9473" max="9473" width="60.140625" style="149" customWidth="1"/>
    <col min="9474" max="9474" width="82.85546875" style="149" customWidth="1"/>
    <col min="9475" max="9728" width="11.42578125" style="149"/>
    <col min="9729" max="9729" width="60.140625" style="149" customWidth="1"/>
    <col min="9730" max="9730" width="82.85546875" style="149" customWidth="1"/>
    <col min="9731" max="9984" width="11.42578125" style="149"/>
    <col min="9985" max="9985" width="60.140625" style="149" customWidth="1"/>
    <col min="9986" max="9986" width="82.85546875" style="149" customWidth="1"/>
    <col min="9987" max="10240" width="11.42578125" style="149"/>
    <col min="10241" max="10241" width="60.140625" style="149" customWidth="1"/>
    <col min="10242" max="10242" width="82.85546875" style="149" customWidth="1"/>
    <col min="10243" max="10496" width="11.42578125" style="149"/>
    <col min="10497" max="10497" width="60.140625" style="149" customWidth="1"/>
    <col min="10498" max="10498" width="82.85546875" style="149" customWidth="1"/>
    <col min="10499" max="10752" width="11.42578125" style="149"/>
    <col min="10753" max="10753" width="60.140625" style="149" customWidth="1"/>
    <col min="10754" max="10754" width="82.85546875" style="149" customWidth="1"/>
    <col min="10755" max="11008" width="11.42578125" style="149"/>
    <col min="11009" max="11009" width="60.140625" style="149" customWidth="1"/>
    <col min="11010" max="11010" width="82.85546875" style="149" customWidth="1"/>
    <col min="11011" max="11264" width="11.42578125" style="149"/>
    <col min="11265" max="11265" width="60.140625" style="149" customWidth="1"/>
    <col min="11266" max="11266" width="82.85546875" style="149" customWidth="1"/>
    <col min="11267" max="11520" width="11.42578125" style="149"/>
    <col min="11521" max="11521" width="60.140625" style="149" customWidth="1"/>
    <col min="11522" max="11522" width="82.85546875" style="149" customWidth="1"/>
    <col min="11523" max="11776" width="11.42578125" style="149"/>
    <col min="11777" max="11777" width="60.140625" style="149" customWidth="1"/>
    <col min="11778" max="11778" width="82.85546875" style="149" customWidth="1"/>
    <col min="11779" max="12032" width="11.42578125" style="149"/>
    <col min="12033" max="12033" width="60.140625" style="149" customWidth="1"/>
    <col min="12034" max="12034" width="82.85546875" style="149" customWidth="1"/>
    <col min="12035" max="12288" width="11.42578125" style="149"/>
    <col min="12289" max="12289" width="60.140625" style="149" customWidth="1"/>
    <col min="12290" max="12290" width="82.85546875" style="149" customWidth="1"/>
    <col min="12291" max="12544" width="11.42578125" style="149"/>
    <col min="12545" max="12545" width="60.140625" style="149" customWidth="1"/>
    <col min="12546" max="12546" width="82.85546875" style="149" customWidth="1"/>
    <col min="12547" max="12800" width="11.42578125" style="149"/>
    <col min="12801" max="12801" width="60.140625" style="149" customWidth="1"/>
    <col min="12802" max="12802" width="82.85546875" style="149" customWidth="1"/>
    <col min="12803" max="13056" width="11.42578125" style="149"/>
    <col min="13057" max="13057" width="60.140625" style="149" customWidth="1"/>
    <col min="13058" max="13058" width="82.85546875" style="149" customWidth="1"/>
    <col min="13059" max="13312" width="11.42578125" style="149"/>
    <col min="13313" max="13313" width="60.140625" style="149" customWidth="1"/>
    <col min="13314" max="13314" width="82.85546875" style="149" customWidth="1"/>
    <col min="13315" max="13568" width="11.42578125" style="149"/>
    <col min="13569" max="13569" width="60.140625" style="149" customWidth="1"/>
    <col min="13570" max="13570" width="82.85546875" style="149" customWidth="1"/>
    <col min="13571" max="13824" width="11.42578125" style="149"/>
    <col min="13825" max="13825" width="60.140625" style="149" customWidth="1"/>
    <col min="13826" max="13826" width="82.85546875" style="149" customWidth="1"/>
    <col min="13827" max="14080" width="11.42578125" style="149"/>
    <col min="14081" max="14081" width="60.140625" style="149" customWidth="1"/>
    <col min="14082" max="14082" width="82.85546875" style="149" customWidth="1"/>
    <col min="14083" max="14336" width="11.42578125" style="149"/>
    <col min="14337" max="14337" width="60.140625" style="149" customWidth="1"/>
    <col min="14338" max="14338" width="82.85546875" style="149" customWidth="1"/>
    <col min="14339" max="14592" width="11.42578125" style="149"/>
    <col min="14593" max="14593" width="60.140625" style="149" customWidth="1"/>
    <col min="14594" max="14594" width="82.85546875" style="149" customWidth="1"/>
    <col min="14595" max="14848" width="11.42578125" style="149"/>
    <col min="14849" max="14849" width="60.140625" style="149" customWidth="1"/>
    <col min="14850" max="14850" width="82.85546875" style="149" customWidth="1"/>
    <col min="14851" max="15104" width="11.42578125" style="149"/>
    <col min="15105" max="15105" width="60.140625" style="149" customWidth="1"/>
    <col min="15106" max="15106" width="82.85546875" style="149" customWidth="1"/>
    <col min="15107" max="15360" width="11.42578125" style="149"/>
    <col min="15361" max="15361" width="60.140625" style="149" customWidth="1"/>
    <col min="15362" max="15362" width="82.85546875" style="149" customWidth="1"/>
    <col min="15363" max="15616" width="11.42578125" style="149"/>
    <col min="15617" max="15617" width="60.140625" style="149" customWidth="1"/>
    <col min="15618" max="15618" width="82.85546875" style="149" customWidth="1"/>
    <col min="15619" max="15872" width="11.42578125" style="149"/>
    <col min="15873" max="15873" width="60.140625" style="149" customWidth="1"/>
    <col min="15874" max="15874" width="82.85546875" style="149" customWidth="1"/>
    <col min="15875" max="16128" width="11.42578125" style="149"/>
    <col min="16129" max="16129" width="60.140625" style="149" customWidth="1"/>
    <col min="16130" max="16130" width="82.85546875" style="149" customWidth="1"/>
    <col min="16131" max="16384" width="11.42578125" style="149"/>
  </cols>
  <sheetData>
    <row r="1" spans="1:2" ht="35.1" customHeight="1" x14ac:dyDescent="0.2">
      <c r="A1" s="147" t="s">
        <v>253</v>
      </c>
      <c r="B1" s="148" t="s">
        <v>254</v>
      </c>
    </row>
    <row r="2" spans="1:2" ht="35.1" customHeight="1" x14ac:dyDescent="0.2">
      <c r="A2" s="150"/>
      <c r="B2" s="151" t="s">
        <v>255</v>
      </c>
    </row>
    <row r="3" spans="1:2" s="153" customFormat="1" ht="15" customHeight="1" thickBot="1" x14ac:dyDescent="0.25">
      <c r="A3" s="149"/>
      <c r="B3" s="152"/>
    </row>
    <row r="4" spans="1:2" ht="17.100000000000001" customHeight="1" x14ac:dyDescent="0.2">
      <c r="A4" s="317" t="s">
        <v>256</v>
      </c>
      <c r="B4" s="319" t="s">
        <v>175</v>
      </c>
    </row>
    <row r="5" spans="1:2" ht="17.100000000000001" customHeight="1" thickBot="1" x14ac:dyDescent="0.25">
      <c r="A5" s="318"/>
      <c r="B5" s="320"/>
    </row>
    <row r="6" spans="1:2" s="154" customFormat="1" ht="35.1" customHeight="1" x14ac:dyDescent="0.2">
      <c r="A6" s="321" t="s">
        <v>257</v>
      </c>
      <c r="B6" s="321"/>
    </row>
    <row r="7" spans="1:2" ht="57" customHeight="1" x14ac:dyDescent="0.2">
      <c r="A7" s="155" t="s">
        <v>258</v>
      </c>
      <c r="B7" s="155" t="s">
        <v>259</v>
      </c>
    </row>
    <row r="8" spans="1:2" ht="53.1" customHeight="1" x14ac:dyDescent="0.2">
      <c r="A8" s="155" t="s">
        <v>260</v>
      </c>
      <c r="B8" s="155" t="s">
        <v>261</v>
      </c>
    </row>
    <row r="9" spans="1:2" ht="57.95" customHeight="1" x14ac:dyDescent="0.2">
      <c r="A9" s="155" t="s">
        <v>262</v>
      </c>
      <c r="B9" s="155" t="s">
        <v>263</v>
      </c>
    </row>
    <row r="10" spans="1:2" ht="53.1" customHeight="1" x14ac:dyDescent="0.2">
      <c r="A10" s="155" t="s">
        <v>264</v>
      </c>
      <c r="B10" s="155" t="s">
        <v>265</v>
      </c>
    </row>
    <row r="11" spans="1:2" ht="53.1" customHeight="1" x14ac:dyDescent="0.2">
      <c r="A11" s="155" t="s">
        <v>266</v>
      </c>
      <c r="B11" s="155" t="s">
        <v>267</v>
      </c>
    </row>
    <row r="12" spans="1:2" ht="53.1" customHeight="1" x14ac:dyDescent="0.2">
      <c r="A12" s="155" t="s">
        <v>268</v>
      </c>
      <c r="B12" s="155" t="s">
        <v>269</v>
      </c>
    </row>
    <row r="13" spans="1:2" ht="53.1" customHeight="1" x14ac:dyDescent="0.2">
      <c r="A13" s="155" t="s">
        <v>270</v>
      </c>
      <c r="B13" s="155" t="s">
        <v>271</v>
      </c>
    </row>
    <row r="14" spans="1:2" ht="125.1" customHeight="1" x14ac:dyDescent="0.2">
      <c r="A14" s="322" t="s">
        <v>272</v>
      </c>
      <c r="B14" s="323"/>
    </row>
    <row r="15" spans="1:2" ht="53.1" customHeight="1" x14ac:dyDescent="0.2">
      <c r="A15" s="314" t="s">
        <v>273</v>
      </c>
      <c r="B15" s="315"/>
    </row>
    <row r="16" spans="1:2" ht="53.1" customHeight="1" x14ac:dyDescent="0.2">
      <c r="A16" s="155" t="s">
        <v>274</v>
      </c>
      <c r="B16" s="155" t="s">
        <v>275</v>
      </c>
    </row>
    <row r="17" spans="1:2" ht="69" customHeight="1" x14ac:dyDescent="0.2">
      <c r="A17" s="155" t="s">
        <v>276</v>
      </c>
      <c r="B17" s="155" t="s">
        <v>277</v>
      </c>
    </row>
    <row r="18" spans="1:2" ht="78.95" customHeight="1" x14ac:dyDescent="0.2">
      <c r="A18" s="155" t="s">
        <v>278</v>
      </c>
      <c r="B18" s="155" t="s">
        <v>279</v>
      </c>
    </row>
    <row r="19" spans="1:2" ht="53.1" customHeight="1" x14ac:dyDescent="0.2">
      <c r="A19" s="155" t="s">
        <v>280</v>
      </c>
      <c r="B19" s="155" t="s">
        <v>281</v>
      </c>
    </row>
    <row r="20" spans="1:2" ht="53.1" customHeight="1" x14ac:dyDescent="0.2">
      <c r="A20" s="155" t="s">
        <v>282</v>
      </c>
      <c r="B20" s="155" t="s">
        <v>283</v>
      </c>
    </row>
    <row r="21" spans="1:2" ht="53.1" customHeight="1" x14ac:dyDescent="0.2">
      <c r="A21" s="155" t="s">
        <v>284</v>
      </c>
      <c r="B21" s="155" t="s">
        <v>285</v>
      </c>
    </row>
    <row r="22" spans="1:2" ht="53.1" customHeight="1" x14ac:dyDescent="0.2">
      <c r="A22" s="155" t="s">
        <v>286</v>
      </c>
      <c r="B22" s="155" t="s">
        <v>287</v>
      </c>
    </row>
    <row r="23" spans="1:2" ht="53.1" customHeight="1" x14ac:dyDescent="0.2">
      <c r="A23" s="155" t="s">
        <v>288</v>
      </c>
      <c r="B23" s="155" t="s">
        <v>289</v>
      </c>
    </row>
    <row r="24" spans="1:2" ht="53.1" customHeight="1" x14ac:dyDescent="0.2">
      <c r="A24" s="155" t="s">
        <v>290</v>
      </c>
      <c r="B24" s="155" t="s">
        <v>291</v>
      </c>
    </row>
    <row r="25" spans="1:2" ht="53.1" customHeight="1" x14ac:dyDescent="0.2">
      <c r="A25" s="155" t="s">
        <v>292</v>
      </c>
      <c r="B25" s="155" t="s">
        <v>293</v>
      </c>
    </row>
    <row r="26" spans="1:2" ht="53.1" customHeight="1" x14ac:dyDescent="0.2">
      <c r="A26" s="155" t="s">
        <v>294</v>
      </c>
      <c r="B26" s="155" t="s">
        <v>295</v>
      </c>
    </row>
    <row r="27" spans="1:2" ht="53.1" customHeight="1" x14ac:dyDescent="0.2">
      <c r="A27" s="316" t="s">
        <v>296</v>
      </c>
      <c r="B27" s="315"/>
    </row>
    <row r="28" spans="1:2" ht="53.1" customHeight="1" x14ac:dyDescent="0.2">
      <c r="A28" s="155" t="s">
        <v>297</v>
      </c>
      <c r="B28" s="155" t="s">
        <v>298</v>
      </c>
    </row>
    <row r="29" spans="1:2" ht="53.1" customHeight="1" x14ac:dyDescent="0.2">
      <c r="A29" s="155" t="s">
        <v>299</v>
      </c>
      <c r="B29" s="155" t="s">
        <v>291</v>
      </c>
    </row>
    <row r="30" spans="1:2" ht="53.1" customHeight="1" x14ac:dyDescent="0.2">
      <c r="A30" s="155" t="s">
        <v>300</v>
      </c>
      <c r="B30" s="155" t="s">
        <v>301</v>
      </c>
    </row>
    <row r="31" spans="1:2" ht="53.1" customHeight="1" x14ac:dyDescent="0.2">
      <c r="A31" s="155" t="s">
        <v>302</v>
      </c>
      <c r="B31" s="155" t="s">
        <v>303</v>
      </c>
    </row>
    <row r="32" spans="1:2" ht="53.1" customHeight="1" x14ac:dyDescent="0.2">
      <c r="A32" s="155" t="s">
        <v>304</v>
      </c>
      <c r="B32" s="155" t="s">
        <v>305</v>
      </c>
    </row>
    <row r="33" spans="1:2" ht="53.1" customHeight="1" x14ac:dyDescent="0.2">
      <c r="A33" s="155" t="s">
        <v>306</v>
      </c>
      <c r="B33" s="155" t="s">
        <v>291</v>
      </c>
    </row>
    <row r="34" spans="1:2" ht="53.1" customHeight="1" x14ac:dyDescent="0.2">
      <c r="A34" s="155" t="s">
        <v>294</v>
      </c>
      <c r="B34" s="155" t="s">
        <v>295</v>
      </c>
    </row>
    <row r="35" spans="1:2" ht="53.1" customHeight="1" x14ac:dyDescent="0.2">
      <c r="A35" s="155" t="s">
        <v>292</v>
      </c>
      <c r="B35" s="155" t="s">
        <v>307</v>
      </c>
    </row>
    <row r="36" spans="1:2" ht="53.1" customHeight="1" x14ac:dyDescent="0.2">
      <c r="A36" s="314" t="s">
        <v>308</v>
      </c>
      <c r="B36" s="315"/>
    </row>
    <row r="37" spans="1:2" ht="69" customHeight="1" x14ac:dyDescent="0.2">
      <c r="A37" s="155" t="s">
        <v>309</v>
      </c>
      <c r="B37" s="156" t="s">
        <v>310</v>
      </c>
    </row>
    <row r="38" spans="1:2" ht="35.1" customHeight="1" x14ac:dyDescent="0.2">
      <c r="A38" s="316" t="s">
        <v>311</v>
      </c>
      <c r="B38" s="315"/>
    </row>
    <row r="39" spans="1:2" ht="93.95" customHeight="1" x14ac:dyDescent="0.2">
      <c r="A39" s="157" t="s">
        <v>312</v>
      </c>
      <c r="B39" s="157" t="s">
        <v>313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0"/>
  <sheetViews>
    <sheetView showGridLines="0" showZeros="0" topLeftCell="B3" zoomScale="70" zoomScaleNormal="70" zoomScalePageLayoutView="88" workbookViewId="0">
      <selection activeCell="H3" sqref="H1:H1048576"/>
    </sheetView>
  </sheetViews>
  <sheetFormatPr baseColWidth="10" defaultColWidth="11.42578125" defaultRowHeight="26.1" customHeight="1" x14ac:dyDescent="0.2"/>
  <cols>
    <col min="1" max="1" width="39.85546875" style="130" hidden="1" customWidth="1"/>
    <col min="2" max="2" width="10.7109375" style="117" customWidth="1"/>
    <col min="3" max="3" width="34" style="130" bestFit="1" customWidth="1"/>
    <col min="4" max="5" width="16.7109375" style="130" customWidth="1"/>
    <col min="6" max="6" width="23" style="130" customWidth="1"/>
    <col min="7" max="7" width="21.140625" style="130" customWidth="1"/>
    <col min="8" max="8" width="14.7109375" style="281" customWidth="1"/>
    <col min="9" max="9" width="18.85546875" style="145" customWidth="1"/>
    <col min="10" max="10" width="13.7109375" style="130" customWidth="1"/>
    <col min="11" max="11" width="16.28515625" style="130" customWidth="1"/>
    <col min="12" max="12" width="13.42578125" style="130" customWidth="1"/>
    <col min="13" max="13" width="13.42578125" style="130" bestFit="1" customWidth="1"/>
    <col min="14" max="14" width="17.42578125" style="130" customWidth="1"/>
    <col min="15" max="15" width="9" style="130" customWidth="1"/>
    <col min="16" max="16" width="13.85546875" style="130" customWidth="1"/>
    <col min="17" max="17" width="12.42578125" style="130" customWidth="1"/>
    <col min="18" max="18" width="17.85546875" style="130" customWidth="1"/>
    <col min="19" max="20" width="13.42578125" style="130" customWidth="1"/>
    <col min="21" max="16384" width="11.42578125" style="130"/>
  </cols>
  <sheetData>
    <row r="1" spans="1:26" ht="26.1" customHeight="1" x14ac:dyDescent="0.2">
      <c r="C1" s="118" t="s">
        <v>0</v>
      </c>
      <c r="D1" s="131" t="s">
        <v>479</v>
      </c>
      <c r="E1" s="96"/>
      <c r="G1" s="97"/>
      <c r="H1" s="280"/>
      <c r="I1" s="97"/>
      <c r="U1" s="171"/>
      <c r="V1" s="171"/>
      <c r="W1" s="171"/>
      <c r="X1" s="171"/>
      <c r="Y1" s="171"/>
      <c r="Z1" s="171"/>
    </row>
    <row r="2" spans="1:26" ht="26.1" customHeight="1" x14ac:dyDescent="0.2">
      <c r="D2" s="132"/>
      <c r="E2" s="122"/>
      <c r="U2" s="171"/>
      <c r="V2" s="171"/>
      <c r="W2" s="123"/>
      <c r="X2" s="226"/>
      <c r="Y2" s="171"/>
      <c r="Z2" s="171"/>
    </row>
    <row r="3" spans="1:26" ht="26.1" customHeight="1" x14ac:dyDescent="0.2">
      <c r="C3" s="123" t="s">
        <v>1</v>
      </c>
      <c r="D3" s="131" t="s">
        <v>196</v>
      </c>
      <c r="E3" s="96"/>
      <c r="G3" s="97"/>
      <c r="H3" s="280"/>
      <c r="I3" s="97"/>
      <c r="U3" s="171"/>
      <c r="V3" s="171"/>
      <c r="W3" s="123"/>
      <c r="X3" s="123"/>
      <c r="Y3" s="171"/>
      <c r="Z3" s="171"/>
    </row>
    <row r="4" spans="1:26" ht="26.1" customHeight="1" x14ac:dyDescent="0.2">
      <c r="C4" s="123" t="s">
        <v>2</v>
      </c>
      <c r="D4" s="131" t="s">
        <v>493</v>
      </c>
      <c r="E4" s="98"/>
      <c r="G4" s="97"/>
      <c r="H4" s="280"/>
      <c r="I4" s="97"/>
      <c r="U4" s="171"/>
      <c r="V4" s="123"/>
      <c r="W4" s="171"/>
      <c r="X4" s="227"/>
      <c r="Y4" s="171"/>
      <c r="Z4" s="171"/>
    </row>
    <row r="5" spans="1:26" ht="26.1" customHeight="1" x14ac:dyDescent="0.2">
      <c r="D5" s="121"/>
      <c r="U5" s="171"/>
      <c r="V5" s="123"/>
      <c r="W5" s="171"/>
      <c r="X5" s="228"/>
      <c r="Y5" s="171"/>
      <c r="Z5" s="171"/>
    </row>
    <row r="6" spans="1:26" ht="26.1" customHeight="1" x14ac:dyDescent="0.2">
      <c r="C6" s="123" t="s">
        <v>3</v>
      </c>
      <c r="D6" s="119"/>
      <c r="E6" s="124"/>
      <c r="G6" s="123"/>
      <c r="H6" s="324"/>
      <c r="I6" s="324"/>
      <c r="L6" s="125"/>
      <c r="M6" s="125"/>
      <c r="S6" s="125"/>
      <c r="U6" s="171"/>
      <c r="V6" s="123"/>
      <c r="W6" s="171"/>
      <c r="X6" s="228"/>
      <c r="Y6" s="171"/>
      <c r="Z6" s="171"/>
    </row>
    <row r="7" spans="1:26" ht="35.1" customHeight="1" x14ac:dyDescent="0.2">
      <c r="K7" s="325" t="s">
        <v>169</v>
      </c>
      <c r="L7" s="326"/>
      <c r="M7" s="326"/>
      <c r="N7" s="326"/>
      <c r="O7" s="327"/>
      <c r="P7" s="325" t="s">
        <v>175</v>
      </c>
      <c r="Q7" s="326"/>
      <c r="R7" s="326"/>
      <c r="S7" s="327"/>
      <c r="U7" s="171"/>
      <c r="V7" s="171"/>
      <c r="W7" s="171"/>
      <c r="X7" s="171"/>
      <c r="Y7" s="171"/>
      <c r="Z7" s="171"/>
    </row>
    <row r="8" spans="1:26" ht="60.95" customHeight="1" x14ac:dyDescent="0.2">
      <c r="B8" s="138" t="s">
        <v>4</v>
      </c>
      <c r="C8" s="139" t="s">
        <v>193</v>
      </c>
      <c r="D8" s="139" t="s">
        <v>191</v>
      </c>
      <c r="E8" s="139" t="s">
        <v>5</v>
      </c>
      <c r="F8" s="140" t="s">
        <v>6</v>
      </c>
      <c r="G8" s="140" t="s">
        <v>180</v>
      </c>
      <c r="H8" s="282" t="s">
        <v>7</v>
      </c>
      <c r="I8" s="140" t="s">
        <v>145</v>
      </c>
      <c r="J8" s="142" t="s">
        <v>172</v>
      </c>
      <c r="K8" s="142" t="s">
        <v>179</v>
      </c>
      <c r="L8" s="142" t="s">
        <v>170</v>
      </c>
      <c r="M8" s="142" t="s">
        <v>9</v>
      </c>
      <c r="N8" s="142" t="s">
        <v>171</v>
      </c>
      <c r="O8" s="142" t="s">
        <v>166</v>
      </c>
      <c r="P8" s="143" t="s">
        <v>173</v>
      </c>
      <c r="Q8" s="143" t="s">
        <v>174</v>
      </c>
      <c r="R8" s="143" t="s">
        <v>171</v>
      </c>
      <c r="S8" s="143" t="s">
        <v>166</v>
      </c>
    </row>
    <row r="9" spans="1:26" ht="29.1" customHeight="1" x14ac:dyDescent="0.2">
      <c r="A9" s="130" t="str">
        <f>CONCATENATE(C8,F8)</f>
        <v>RaumbezeichnungReinigungs- gruppe</v>
      </c>
      <c r="B9" s="144">
        <v>1</v>
      </c>
      <c r="C9" s="160" t="s">
        <v>376</v>
      </c>
      <c r="D9" s="161" t="s">
        <v>316</v>
      </c>
      <c r="E9" s="160" t="s">
        <v>419</v>
      </c>
      <c r="F9" s="159" t="s">
        <v>199</v>
      </c>
      <c r="G9" s="160" t="s">
        <v>413</v>
      </c>
      <c r="H9" s="283">
        <v>17.420000000000002</v>
      </c>
      <c r="I9" s="229" t="s">
        <v>35</v>
      </c>
      <c r="J9" s="133">
        <f>IF(I9=0,0,VLOOKUP(I9,Reinigungsturnus!$A$5:$C$20,3,FALSE)*H9/12)</f>
        <v>5.8066666666666675</v>
      </c>
      <c r="K9" s="134"/>
      <c r="L9" s="135"/>
      <c r="M9" s="136"/>
      <c r="N9" s="136"/>
      <c r="O9" s="137"/>
      <c r="P9" s="134"/>
      <c r="Q9" s="135"/>
      <c r="R9" s="136"/>
      <c r="S9" s="137">
        <f>'SVS GR'!$E$62</f>
        <v>0</v>
      </c>
    </row>
    <row r="10" spans="1:26" s="167" customFormat="1" ht="29.1" customHeight="1" x14ac:dyDescent="0.2">
      <c r="B10" s="144">
        <v>2</v>
      </c>
      <c r="C10" s="160" t="s">
        <v>376</v>
      </c>
      <c r="D10" s="161" t="s">
        <v>317</v>
      </c>
      <c r="E10" s="160" t="s">
        <v>419</v>
      </c>
      <c r="F10" s="159" t="s">
        <v>199</v>
      </c>
      <c r="G10" s="160" t="s">
        <v>413</v>
      </c>
      <c r="H10" s="283">
        <v>60.44</v>
      </c>
      <c r="I10" s="229" t="s">
        <v>35</v>
      </c>
      <c r="J10" s="133">
        <f>IF(I10=0,0,VLOOKUP(I10,Reinigungsturnus!$A$5:$C$20,3,FALSE)*H10/12)</f>
        <v>20.146666666666665</v>
      </c>
      <c r="K10" s="134"/>
      <c r="L10" s="135"/>
      <c r="M10" s="136"/>
      <c r="N10" s="136"/>
      <c r="O10" s="137"/>
      <c r="P10" s="134"/>
      <c r="Q10" s="135"/>
      <c r="R10" s="136"/>
      <c r="S10" s="137">
        <f>'SVS GR'!$E$62</f>
        <v>0</v>
      </c>
    </row>
    <row r="11" spans="1:26" s="167" customFormat="1" ht="29.1" customHeight="1" x14ac:dyDescent="0.2">
      <c r="B11" s="144">
        <v>3</v>
      </c>
      <c r="C11" s="160" t="s">
        <v>376</v>
      </c>
      <c r="D11" s="161" t="s">
        <v>318</v>
      </c>
      <c r="E11" s="160" t="s">
        <v>419</v>
      </c>
      <c r="F11" s="159" t="s">
        <v>199</v>
      </c>
      <c r="G11" s="160" t="s">
        <v>413</v>
      </c>
      <c r="H11" s="283">
        <v>47.94</v>
      </c>
      <c r="I11" s="229" t="s">
        <v>35</v>
      </c>
      <c r="J11" s="133">
        <f>IF(I11=0,0,VLOOKUP(I11,Reinigungsturnus!$A$5:$C$20,3,FALSE)*H11/12)</f>
        <v>15.979999999999999</v>
      </c>
      <c r="K11" s="134"/>
      <c r="L11" s="135"/>
      <c r="M11" s="136"/>
      <c r="N11" s="136"/>
      <c r="O11" s="137"/>
      <c r="P11" s="134"/>
      <c r="Q11" s="135"/>
      <c r="R11" s="136"/>
      <c r="S11" s="137">
        <f>'SVS GR'!$E$62</f>
        <v>0</v>
      </c>
    </row>
    <row r="12" spans="1:26" s="167" customFormat="1" ht="29.1" customHeight="1" x14ac:dyDescent="0.2">
      <c r="B12" s="144">
        <v>4</v>
      </c>
      <c r="C12" s="160" t="s">
        <v>377</v>
      </c>
      <c r="D12" s="161" t="s">
        <v>319</v>
      </c>
      <c r="E12" s="160" t="s">
        <v>419</v>
      </c>
      <c r="F12" s="159" t="s">
        <v>199</v>
      </c>
      <c r="G12" s="160" t="s">
        <v>413</v>
      </c>
      <c r="H12" s="283">
        <v>28.45</v>
      </c>
      <c r="I12" s="229" t="s">
        <v>35</v>
      </c>
      <c r="J12" s="133">
        <f>IF(I12=0,0,VLOOKUP(I12,Reinigungsturnus!$A$5:$C$20,3,FALSE)*H12/12)</f>
        <v>9.4833333333333325</v>
      </c>
      <c r="K12" s="134"/>
      <c r="L12" s="135"/>
      <c r="M12" s="136"/>
      <c r="N12" s="136"/>
      <c r="O12" s="137"/>
      <c r="P12" s="134"/>
      <c r="Q12" s="135"/>
      <c r="R12" s="136"/>
      <c r="S12" s="137">
        <f>'SVS GR'!$E$62</f>
        <v>0</v>
      </c>
    </row>
    <row r="13" spans="1:26" s="167" customFormat="1" ht="29.1" customHeight="1" x14ac:dyDescent="0.2">
      <c r="B13" s="144">
        <v>5</v>
      </c>
      <c r="C13" s="160" t="s">
        <v>378</v>
      </c>
      <c r="D13" s="161" t="s">
        <v>320</v>
      </c>
      <c r="E13" s="160" t="s">
        <v>419</v>
      </c>
      <c r="F13" s="159"/>
      <c r="G13" s="160" t="s">
        <v>413</v>
      </c>
      <c r="H13" s="283">
        <v>6.52</v>
      </c>
      <c r="I13" s="274"/>
      <c r="J13" s="275"/>
      <c r="K13" s="276"/>
      <c r="L13" s="277"/>
      <c r="M13" s="278"/>
      <c r="N13" s="278"/>
      <c r="O13" s="279"/>
      <c r="P13" s="276"/>
      <c r="Q13" s="277"/>
      <c r="R13" s="278"/>
      <c r="S13" s="279"/>
      <c r="T13" s="273"/>
    </row>
    <row r="14" spans="1:26" s="167" customFormat="1" ht="29.1" customHeight="1" x14ac:dyDescent="0.2">
      <c r="B14" s="144">
        <v>6</v>
      </c>
      <c r="C14" s="162" t="s">
        <v>379</v>
      </c>
      <c r="D14" s="163" t="s">
        <v>321</v>
      </c>
      <c r="E14" s="160" t="s">
        <v>419</v>
      </c>
      <c r="F14" s="165" t="s">
        <v>199</v>
      </c>
      <c r="G14" s="162" t="s">
        <v>413</v>
      </c>
      <c r="H14" s="284">
        <v>28.31</v>
      </c>
      <c r="I14" s="229" t="s">
        <v>35</v>
      </c>
      <c r="J14" s="133">
        <f>IF(I14=0,0,VLOOKUP(I14,Reinigungsturnus!$A$5:$C$20,3,FALSE)*H14/12)</f>
        <v>9.4366666666666656</v>
      </c>
      <c r="K14" s="134"/>
      <c r="L14" s="135"/>
      <c r="M14" s="136"/>
      <c r="N14" s="136"/>
      <c r="O14" s="137"/>
      <c r="P14" s="134"/>
      <c r="Q14" s="135"/>
      <c r="R14" s="136"/>
      <c r="S14" s="137">
        <f>'SVS GR'!$E$62</f>
        <v>0</v>
      </c>
    </row>
    <row r="15" spans="1:26" s="167" customFormat="1" ht="29.1" customHeight="1" x14ac:dyDescent="0.2">
      <c r="B15" s="144">
        <v>7</v>
      </c>
      <c r="C15" s="160" t="s">
        <v>380</v>
      </c>
      <c r="D15" s="161" t="s">
        <v>322</v>
      </c>
      <c r="E15" s="160" t="s">
        <v>419</v>
      </c>
      <c r="F15" s="159" t="s">
        <v>199</v>
      </c>
      <c r="G15" s="160" t="s">
        <v>413</v>
      </c>
      <c r="H15" s="283">
        <v>22.64</v>
      </c>
      <c r="I15" s="229" t="s">
        <v>35</v>
      </c>
      <c r="J15" s="133">
        <f>IF(I15=0,0,VLOOKUP(I15,Reinigungsturnus!$A$5:$C$20,3,FALSE)*H15/12)</f>
        <v>7.5466666666666669</v>
      </c>
      <c r="K15" s="134"/>
      <c r="L15" s="135"/>
      <c r="M15" s="136"/>
      <c r="N15" s="136"/>
      <c r="O15" s="137"/>
      <c r="P15" s="134"/>
      <c r="Q15" s="135"/>
      <c r="R15" s="136"/>
      <c r="S15" s="137">
        <f>'SVS GR'!$E$62</f>
        <v>0</v>
      </c>
    </row>
    <row r="16" spans="1:26" s="167" customFormat="1" ht="29.1" customHeight="1" x14ac:dyDescent="0.2">
      <c r="B16" s="144">
        <v>8</v>
      </c>
      <c r="C16" s="160" t="s">
        <v>380</v>
      </c>
      <c r="D16" s="161" t="s">
        <v>323</v>
      </c>
      <c r="E16" s="160" t="s">
        <v>419</v>
      </c>
      <c r="F16" s="159" t="s">
        <v>199</v>
      </c>
      <c r="G16" s="160" t="s">
        <v>413</v>
      </c>
      <c r="H16" s="283">
        <v>29.91</v>
      </c>
      <c r="I16" s="229" t="s">
        <v>35</v>
      </c>
      <c r="J16" s="133">
        <f>IF(I16=0,0,VLOOKUP(I16,Reinigungsturnus!$A$5:$C$20,3,FALSE)*H16/12)</f>
        <v>9.9700000000000006</v>
      </c>
      <c r="K16" s="134"/>
      <c r="L16" s="135"/>
      <c r="M16" s="136"/>
      <c r="N16" s="136"/>
      <c r="O16" s="137"/>
      <c r="P16" s="134"/>
      <c r="Q16" s="135"/>
      <c r="R16" s="136"/>
      <c r="S16" s="137">
        <f>'SVS GR'!$E$62</f>
        <v>0</v>
      </c>
    </row>
    <row r="17" spans="2:19" s="167" customFormat="1" ht="29.1" customHeight="1" x14ac:dyDescent="0.2">
      <c r="B17" s="144">
        <v>9</v>
      </c>
      <c r="C17" s="160" t="s">
        <v>381</v>
      </c>
      <c r="D17" s="161" t="s">
        <v>324</v>
      </c>
      <c r="E17" s="160" t="s">
        <v>419</v>
      </c>
      <c r="F17" s="159" t="s">
        <v>198</v>
      </c>
      <c r="G17" s="160" t="s">
        <v>414</v>
      </c>
      <c r="H17" s="283">
        <v>5.45</v>
      </c>
      <c r="I17" s="229" t="s">
        <v>11</v>
      </c>
      <c r="J17" s="133">
        <f>IF(I17=0,0,VLOOKUP(I17,Reinigungsturnus!$A$5:$C$20,3,FALSE)*H17/12)</f>
        <v>70.850000000000009</v>
      </c>
      <c r="K17" s="134"/>
      <c r="L17" s="135"/>
      <c r="M17" s="136"/>
      <c r="N17" s="136"/>
      <c r="O17" s="137"/>
      <c r="P17" s="134"/>
      <c r="Q17" s="135"/>
      <c r="R17" s="136"/>
      <c r="S17" s="137">
        <f>'SVS GR'!$E$62</f>
        <v>0</v>
      </c>
    </row>
    <row r="18" spans="2:19" s="167" customFormat="1" ht="29.1" customHeight="1" x14ac:dyDescent="0.2">
      <c r="B18" s="144">
        <v>10</v>
      </c>
      <c r="C18" s="160" t="s">
        <v>381</v>
      </c>
      <c r="D18" s="161" t="s">
        <v>325</v>
      </c>
      <c r="E18" s="160" t="s">
        <v>419</v>
      </c>
      <c r="F18" s="159" t="s">
        <v>198</v>
      </c>
      <c r="G18" s="160" t="s">
        <v>414</v>
      </c>
      <c r="H18" s="283">
        <v>12.91</v>
      </c>
      <c r="I18" s="229" t="s">
        <v>11</v>
      </c>
      <c r="J18" s="133">
        <f>IF(I18=0,0,VLOOKUP(I18,Reinigungsturnus!$A$5:$C$20,3,FALSE)*H18/12)</f>
        <v>167.83</v>
      </c>
      <c r="K18" s="134"/>
      <c r="L18" s="135"/>
      <c r="M18" s="136"/>
      <c r="N18" s="136"/>
      <c r="O18" s="137"/>
      <c r="P18" s="134"/>
      <c r="Q18" s="135"/>
      <c r="R18" s="136"/>
      <c r="S18" s="137">
        <f>'SVS GR'!$E$62</f>
        <v>0</v>
      </c>
    </row>
    <row r="19" spans="2:19" s="167" customFormat="1" ht="29.1" customHeight="1" x14ac:dyDescent="0.2">
      <c r="B19" s="144">
        <v>11</v>
      </c>
      <c r="C19" s="160" t="s">
        <v>382</v>
      </c>
      <c r="D19" s="161" t="s">
        <v>326</v>
      </c>
      <c r="E19" s="160" t="s">
        <v>419</v>
      </c>
      <c r="F19" s="159" t="s">
        <v>198</v>
      </c>
      <c r="G19" s="160" t="s">
        <v>414</v>
      </c>
      <c r="H19" s="283">
        <v>5.0599999999999996</v>
      </c>
      <c r="I19" s="229" t="s">
        <v>11</v>
      </c>
      <c r="J19" s="133">
        <f>IF(I19=0,0,VLOOKUP(I19,Reinigungsturnus!$A$5:$C$20,3,FALSE)*H19/12)</f>
        <v>65.779999999999987</v>
      </c>
      <c r="K19" s="134"/>
      <c r="L19" s="135"/>
      <c r="M19" s="136"/>
      <c r="N19" s="136"/>
      <c r="O19" s="137"/>
      <c r="P19" s="134"/>
      <c r="Q19" s="135"/>
      <c r="R19" s="136"/>
      <c r="S19" s="137">
        <f>'SVS GR'!$E$62</f>
        <v>0</v>
      </c>
    </row>
    <row r="20" spans="2:19" s="167" customFormat="1" ht="29.1" customHeight="1" x14ac:dyDescent="0.2">
      <c r="B20" s="144">
        <v>12</v>
      </c>
      <c r="C20" s="160" t="s">
        <v>383</v>
      </c>
      <c r="D20" s="161" t="s">
        <v>327</v>
      </c>
      <c r="E20" s="160" t="s">
        <v>419</v>
      </c>
      <c r="F20" s="159" t="s">
        <v>198</v>
      </c>
      <c r="G20" s="160" t="s">
        <v>414</v>
      </c>
      <c r="H20" s="283">
        <v>5.26</v>
      </c>
      <c r="I20" s="229" t="s">
        <v>11</v>
      </c>
      <c r="J20" s="133">
        <f>IF(I20=0,0,VLOOKUP(I20,Reinigungsturnus!$A$5:$C$20,3,FALSE)*H20/12)</f>
        <v>68.38</v>
      </c>
      <c r="K20" s="134"/>
      <c r="L20" s="135"/>
      <c r="M20" s="136"/>
      <c r="N20" s="136"/>
      <c r="O20" s="137"/>
      <c r="P20" s="134"/>
      <c r="Q20" s="135"/>
      <c r="R20" s="136"/>
      <c r="S20" s="137">
        <f>'SVS GR'!$E$62</f>
        <v>0</v>
      </c>
    </row>
    <row r="21" spans="2:19" s="167" customFormat="1" ht="29.1" customHeight="1" x14ac:dyDescent="0.2">
      <c r="B21" s="144">
        <v>13</v>
      </c>
      <c r="C21" s="160" t="s">
        <v>383</v>
      </c>
      <c r="D21" s="161" t="s">
        <v>328</v>
      </c>
      <c r="E21" s="160" t="s">
        <v>419</v>
      </c>
      <c r="F21" s="159" t="s">
        <v>198</v>
      </c>
      <c r="G21" s="160" t="s">
        <v>414</v>
      </c>
      <c r="H21" s="283">
        <v>12.48</v>
      </c>
      <c r="I21" s="229" t="s">
        <v>11</v>
      </c>
      <c r="J21" s="133">
        <f>IF(I21=0,0,VLOOKUP(I21,Reinigungsturnus!$A$5:$C$20,3,FALSE)*H21/12)</f>
        <v>162.24</v>
      </c>
      <c r="K21" s="134"/>
      <c r="L21" s="135"/>
      <c r="M21" s="136"/>
      <c r="N21" s="136"/>
      <c r="O21" s="137"/>
      <c r="P21" s="134"/>
      <c r="Q21" s="135"/>
      <c r="R21" s="136"/>
      <c r="S21" s="137">
        <f>'SVS GR'!$E$62</f>
        <v>0</v>
      </c>
    </row>
    <row r="22" spans="2:19" s="167" customFormat="1" ht="29.1" customHeight="1" x14ac:dyDescent="0.2">
      <c r="B22" s="144">
        <v>14</v>
      </c>
      <c r="C22" s="160" t="s">
        <v>377</v>
      </c>
      <c r="D22" s="161" t="s">
        <v>329</v>
      </c>
      <c r="E22" s="160" t="s">
        <v>419</v>
      </c>
      <c r="F22" s="159" t="s">
        <v>199</v>
      </c>
      <c r="G22" s="160" t="s">
        <v>413</v>
      </c>
      <c r="H22" s="283">
        <v>21.6</v>
      </c>
      <c r="I22" s="229" t="s">
        <v>35</v>
      </c>
      <c r="J22" s="133">
        <f>IF(I22=0,0,VLOOKUP(I22,Reinigungsturnus!$A$5:$C$20,3,FALSE)*H22/12)</f>
        <v>7.2</v>
      </c>
      <c r="K22" s="134"/>
      <c r="L22" s="135"/>
      <c r="M22" s="136"/>
      <c r="N22" s="136"/>
      <c r="O22" s="137"/>
      <c r="P22" s="134"/>
      <c r="Q22" s="135"/>
      <c r="R22" s="136"/>
      <c r="S22" s="137">
        <f>'SVS GR'!$E$62</f>
        <v>0</v>
      </c>
    </row>
    <row r="23" spans="2:19" s="167" customFormat="1" ht="29.1" customHeight="1" x14ac:dyDescent="0.2">
      <c r="B23" s="144">
        <v>15</v>
      </c>
      <c r="C23" s="160" t="s">
        <v>384</v>
      </c>
      <c r="D23" s="161" t="s">
        <v>330</v>
      </c>
      <c r="E23" s="160" t="s">
        <v>419</v>
      </c>
      <c r="F23" s="159" t="s">
        <v>199</v>
      </c>
      <c r="G23" s="160" t="s">
        <v>415</v>
      </c>
      <c r="H23" s="283">
        <v>60.44</v>
      </c>
      <c r="I23" s="229" t="s">
        <v>25</v>
      </c>
      <c r="J23" s="133">
        <f>IF(I23=0,0,VLOOKUP(I23,Reinigungsturnus!$A$5:$C$20,3,FALSE)*H23/12)</f>
        <v>5.0366666666666662</v>
      </c>
      <c r="K23" s="134"/>
      <c r="L23" s="135"/>
      <c r="M23" s="136"/>
      <c r="N23" s="136"/>
      <c r="O23" s="137"/>
      <c r="P23" s="134"/>
      <c r="Q23" s="135"/>
      <c r="R23" s="136"/>
      <c r="S23" s="137">
        <f>'SVS GR'!$E$62</f>
        <v>0</v>
      </c>
    </row>
    <row r="24" spans="2:19" s="167" customFormat="1" ht="29.1" customHeight="1" x14ac:dyDescent="0.2">
      <c r="B24" s="144">
        <v>16</v>
      </c>
      <c r="C24" s="160" t="s">
        <v>385</v>
      </c>
      <c r="D24" s="161" t="s">
        <v>331</v>
      </c>
      <c r="E24" s="160" t="s">
        <v>419</v>
      </c>
      <c r="F24" s="159" t="s">
        <v>199</v>
      </c>
      <c r="G24" s="160" t="s">
        <v>415</v>
      </c>
      <c r="H24" s="283">
        <v>17.89</v>
      </c>
      <c r="I24" s="229" t="s">
        <v>25</v>
      </c>
      <c r="J24" s="133">
        <f>IF(I24=0,0,VLOOKUP(I24,Reinigungsturnus!$A$5:$C$20,3,FALSE)*H24/12)</f>
        <v>1.4908333333333335</v>
      </c>
      <c r="K24" s="134"/>
      <c r="L24" s="135"/>
      <c r="M24" s="136"/>
      <c r="N24" s="136"/>
      <c r="O24" s="137"/>
      <c r="P24" s="134"/>
      <c r="Q24" s="135"/>
      <c r="R24" s="136"/>
      <c r="S24" s="137">
        <f>'SVS GR'!$E$62</f>
        <v>0</v>
      </c>
    </row>
    <row r="25" spans="2:19" s="167" customFormat="1" ht="29.1" customHeight="1" x14ac:dyDescent="0.2">
      <c r="B25" s="144">
        <v>17</v>
      </c>
      <c r="C25" s="160" t="s">
        <v>385</v>
      </c>
      <c r="D25" s="161" t="s">
        <v>332</v>
      </c>
      <c r="E25" s="160" t="s">
        <v>419</v>
      </c>
      <c r="F25" s="159" t="s">
        <v>199</v>
      </c>
      <c r="G25" s="160" t="s">
        <v>415</v>
      </c>
      <c r="H25" s="283">
        <v>4.1500000000000004</v>
      </c>
      <c r="I25" s="229" t="s">
        <v>25</v>
      </c>
      <c r="J25" s="133">
        <f>IF(I25=0,0,VLOOKUP(I25,Reinigungsturnus!$A$5:$C$20,3,FALSE)*H25/12)</f>
        <v>0.34583333333333338</v>
      </c>
      <c r="K25" s="134"/>
      <c r="L25" s="135"/>
      <c r="M25" s="136"/>
      <c r="N25" s="136"/>
      <c r="O25" s="137"/>
      <c r="P25" s="134"/>
      <c r="Q25" s="135"/>
      <c r="R25" s="136"/>
      <c r="S25" s="137">
        <f>'SVS GR'!$E$62</f>
        <v>0</v>
      </c>
    </row>
    <row r="26" spans="2:19" s="167" customFormat="1" ht="29.1" customHeight="1" x14ac:dyDescent="0.2">
      <c r="B26" s="144">
        <v>18</v>
      </c>
      <c r="C26" s="160" t="s">
        <v>385</v>
      </c>
      <c r="D26" s="161" t="s">
        <v>333</v>
      </c>
      <c r="E26" s="160" t="s">
        <v>419</v>
      </c>
      <c r="F26" s="159" t="s">
        <v>199</v>
      </c>
      <c r="G26" s="160" t="s">
        <v>415</v>
      </c>
      <c r="H26" s="283">
        <v>4.05</v>
      </c>
      <c r="I26" s="229" t="s">
        <v>25</v>
      </c>
      <c r="J26" s="133">
        <f>IF(I26=0,0,VLOOKUP(I26,Reinigungsturnus!$A$5:$C$20,3,FALSE)*H26/12)</f>
        <v>0.33749999999999997</v>
      </c>
      <c r="K26" s="134"/>
      <c r="L26" s="135"/>
      <c r="M26" s="136"/>
      <c r="N26" s="136"/>
      <c r="O26" s="137"/>
      <c r="P26" s="134"/>
      <c r="Q26" s="135"/>
      <c r="R26" s="136"/>
      <c r="S26" s="137">
        <f>'SVS GR'!$E$62</f>
        <v>0</v>
      </c>
    </row>
    <row r="27" spans="2:19" s="167" customFormat="1" ht="29.1" customHeight="1" x14ac:dyDescent="0.2">
      <c r="B27" s="144">
        <v>19</v>
      </c>
      <c r="C27" s="162" t="s">
        <v>385</v>
      </c>
      <c r="D27" s="163" t="s">
        <v>334</v>
      </c>
      <c r="E27" s="160" t="s">
        <v>419</v>
      </c>
      <c r="F27" s="159" t="s">
        <v>199</v>
      </c>
      <c r="G27" s="162" t="s">
        <v>415</v>
      </c>
      <c r="H27" s="284">
        <v>4.1500000000000004</v>
      </c>
      <c r="I27" s="229" t="s">
        <v>25</v>
      </c>
      <c r="J27" s="133">
        <f>IF(I27=0,0,VLOOKUP(I27,Reinigungsturnus!$A$5:$C$20,3,FALSE)*H27/12)</f>
        <v>0.34583333333333338</v>
      </c>
      <c r="K27" s="134"/>
      <c r="L27" s="135"/>
      <c r="M27" s="136"/>
      <c r="N27" s="136"/>
      <c r="O27" s="137"/>
      <c r="P27" s="134"/>
      <c r="Q27" s="135"/>
      <c r="R27" s="136"/>
      <c r="S27" s="137">
        <f>'SVS GR'!$E$62</f>
        <v>0</v>
      </c>
    </row>
    <row r="28" spans="2:19" s="167" customFormat="1" ht="29.1" customHeight="1" x14ac:dyDescent="0.2">
      <c r="B28" s="144">
        <v>20</v>
      </c>
      <c r="C28" s="160" t="s">
        <v>386</v>
      </c>
      <c r="D28" s="161" t="s">
        <v>335</v>
      </c>
      <c r="E28" s="160" t="s">
        <v>419</v>
      </c>
      <c r="F28" s="159" t="s">
        <v>199</v>
      </c>
      <c r="G28" s="160" t="s">
        <v>415</v>
      </c>
      <c r="H28" s="283">
        <v>37.450000000000003</v>
      </c>
      <c r="I28" s="229" t="s">
        <v>25</v>
      </c>
      <c r="J28" s="133">
        <f>IF(I28=0,0,VLOOKUP(I28,Reinigungsturnus!$A$5:$C$20,3,FALSE)*H28/12)</f>
        <v>3.1208333333333336</v>
      </c>
      <c r="K28" s="134"/>
      <c r="L28" s="135"/>
      <c r="M28" s="136"/>
      <c r="N28" s="136"/>
      <c r="O28" s="137"/>
      <c r="P28" s="134"/>
      <c r="Q28" s="135"/>
      <c r="R28" s="136"/>
      <c r="S28" s="137">
        <f>'SVS GR'!$E$62</f>
        <v>0</v>
      </c>
    </row>
    <row r="29" spans="2:19" s="167" customFormat="1" ht="29.1" customHeight="1" x14ac:dyDescent="0.2">
      <c r="B29" s="144">
        <v>21</v>
      </c>
      <c r="C29" s="160" t="s">
        <v>387</v>
      </c>
      <c r="D29" s="161" t="s">
        <v>336</v>
      </c>
      <c r="E29" s="160" t="s">
        <v>419</v>
      </c>
      <c r="F29" s="159" t="s">
        <v>202</v>
      </c>
      <c r="G29" s="160" t="s">
        <v>416</v>
      </c>
      <c r="H29" s="283">
        <v>131.97</v>
      </c>
      <c r="I29" s="229" t="s">
        <v>11</v>
      </c>
      <c r="J29" s="133">
        <f>IF(I29=0,0,VLOOKUP(I29,Reinigungsturnus!$A$5:$C$20,3,FALSE)*H29/12)</f>
        <v>1715.61</v>
      </c>
      <c r="K29" s="134"/>
      <c r="L29" s="135"/>
      <c r="M29" s="136"/>
      <c r="N29" s="136"/>
      <c r="O29" s="137"/>
      <c r="P29" s="134"/>
      <c r="Q29" s="135"/>
      <c r="R29" s="136"/>
      <c r="S29" s="137">
        <f>'SVS GR'!$E$62</f>
        <v>0</v>
      </c>
    </row>
    <row r="30" spans="2:19" s="167" customFormat="1" ht="29.1" customHeight="1" x14ac:dyDescent="0.2">
      <c r="B30" s="144">
        <v>22</v>
      </c>
      <c r="C30" s="160" t="s">
        <v>387</v>
      </c>
      <c r="D30" s="161" t="s">
        <v>337</v>
      </c>
      <c r="E30" s="160" t="s">
        <v>419</v>
      </c>
      <c r="F30" s="159" t="s">
        <v>202</v>
      </c>
      <c r="G30" s="160" t="s">
        <v>416</v>
      </c>
      <c r="H30" s="283">
        <v>9.69</v>
      </c>
      <c r="I30" s="229" t="s">
        <v>11</v>
      </c>
      <c r="J30" s="133">
        <f>IF(I30=0,0,VLOOKUP(I30,Reinigungsturnus!$A$5:$C$20,3,FALSE)*H30/12)</f>
        <v>125.96999999999998</v>
      </c>
      <c r="K30" s="134"/>
      <c r="L30" s="135"/>
      <c r="M30" s="136"/>
      <c r="N30" s="136"/>
      <c r="O30" s="137"/>
      <c r="P30" s="134"/>
      <c r="Q30" s="135"/>
      <c r="R30" s="136"/>
      <c r="S30" s="137">
        <f>'SVS GR'!$E$62</f>
        <v>0</v>
      </c>
    </row>
    <row r="31" spans="2:19" s="167" customFormat="1" ht="29.1" customHeight="1" x14ac:dyDescent="0.2">
      <c r="B31" s="144">
        <v>23</v>
      </c>
      <c r="C31" s="160" t="s">
        <v>388</v>
      </c>
      <c r="D31" s="161" t="s">
        <v>338</v>
      </c>
      <c r="E31" s="160" t="s">
        <v>419</v>
      </c>
      <c r="F31" s="159" t="s">
        <v>197</v>
      </c>
      <c r="G31" s="160" t="s">
        <v>416</v>
      </c>
      <c r="H31" s="283">
        <v>16.78</v>
      </c>
      <c r="I31" s="229" t="s">
        <v>11</v>
      </c>
      <c r="J31" s="133">
        <f>IF(I31=0,0,VLOOKUP(I31,Reinigungsturnus!$A$5:$C$20,3,FALSE)*H31/12)</f>
        <v>218.14000000000001</v>
      </c>
      <c r="K31" s="134"/>
      <c r="L31" s="135"/>
      <c r="M31" s="136"/>
      <c r="N31" s="136"/>
      <c r="O31" s="137"/>
      <c r="P31" s="134"/>
      <c r="Q31" s="135"/>
      <c r="R31" s="136"/>
      <c r="S31" s="137">
        <f>'SVS GR'!$E$62</f>
        <v>0</v>
      </c>
    </row>
    <row r="32" spans="2:19" s="167" customFormat="1" ht="29.1" customHeight="1" x14ac:dyDescent="0.2">
      <c r="B32" s="144">
        <v>24</v>
      </c>
      <c r="C32" s="160" t="s">
        <v>389</v>
      </c>
      <c r="D32" s="161" t="s">
        <v>339</v>
      </c>
      <c r="E32" s="160" t="s">
        <v>420</v>
      </c>
      <c r="F32" s="159" t="s">
        <v>200</v>
      </c>
      <c r="G32" s="160" t="s">
        <v>416</v>
      </c>
      <c r="H32" s="283">
        <v>47.1</v>
      </c>
      <c r="I32" s="229" t="s">
        <v>11</v>
      </c>
      <c r="J32" s="133">
        <f>IF(I32=0,0,VLOOKUP(I32,Reinigungsturnus!$A$5:$C$20,3,FALSE)*H32/12)</f>
        <v>612.30000000000007</v>
      </c>
      <c r="K32" s="134"/>
      <c r="L32" s="135"/>
      <c r="M32" s="136"/>
      <c r="N32" s="136"/>
      <c r="O32" s="137"/>
      <c r="P32" s="134"/>
      <c r="Q32" s="135"/>
      <c r="R32" s="136"/>
      <c r="S32" s="137">
        <f>'SVS GR'!$E$62</f>
        <v>0</v>
      </c>
    </row>
    <row r="33" spans="2:19" s="167" customFormat="1" ht="29.1" customHeight="1" x14ac:dyDescent="0.2">
      <c r="B33" s="144">
        <v>25</v>
      </c>
      <c r="C33" s="160" t="s">
        <v>390</v>
      </c>
      <c r="D33" s="161" t="s">
        <v>340</v>
      </c>
      <c r="E33" s="160" t="s">
        <v>420</v>
      </c>
      <c r="F33" s="159" t="s">
        <v>201</v>
      </c>
      <c r="G33" s="160" t="s">
        <v>416</v>
      </c>
      <c r="H33" s="283">
        <v>40.630000000000003</v>
      </c>
      <c r="I33" s="229" t="s">
        <v>11</v>
      </c>
      <c r="J33" s="133">
        <f>IF(I33=0,0,VLOOKUP(I33,Reinigungsturnus!$A$5:$C$20,3,FALSE)*H33/12)</f>
        <v>528.19000000000005</v>
      </c>
      <c r="K33" s="134"/>
      <c r="L33" s="135"/>
      <c r="M33" s="136"/>
      <c r="N33" s="136"/>
      <c r="O33" s="137"/>
      <c r="P33" s="134"/>
      <c r="Q33" s="135"/>
      <c r="R33" s="136"/>
      <c r="S33" s="137">
        <f>'SVS GR'!$E$62</f>
        <v>0</v>
      </c>
    </row>
    <row r="34" spans="2:19" s="167" customFormat="1" ht="29.1" customHeight="1" x14ac:dyDescent="0.2">
      <c r="B34" s="144">
        <v>26</v>
      </c>
      <c r="C34" s="160" t="s">
        <v>510</v>
      </c>
      <c r="D34" s="161" t="s">
        <v>341</v>
      </c>
      <c r="E34" s="160" t="s">
        <v>420</v>
      </c>
      <c r="F34" s="159" t="s">
        <v>200</v>
      </c>
      <c r="G34" s="160" t="s">
        <v>416</v>
      </c>
      <c r="H34" s="283">
        <v>49.38</v>
      </c>
      <c r="I34" s="229" t="s">
        <v>13</v>
      </c>
      <c r="J34" s="133">
        <f>IF(I34=0,0,VLOOKUP(I34,Reinigungsturnus!$A$5:$C$20,3,FALSE)*H34/12)</f>
        <v>1028.75</v>
      </c>
      <c r="K34" s="134"/>
      <c r="L34" s="135"/>
      <c r="M34" s="136"/>
      <c r="N34" s="136"/>
      <c r="O34" s="137"/>
      <c r="P34" s="134"/>
      <c r="Q34" s="135"/>
      <c r="R34" s="136"/>
      <c r="S34" s="137">
        <f>'SVS GR'!$E$62</f>
        <v>0</v>
      </c>
    </row>
    <row r="35" spans="2:19" s="167" customFormat="1" ht="29.1" customHeight="1" x14ac:dyDescent="0.2">
      <c r="B35" s="144">
        <v>27</v>
      </c>
      <c r="C35" s="160" t="s">
        <v>511</v>
      </c>
      <c r="D35" s="161" t="s">
        <v>342</v>
      </c>
      <c r="E35" s="160" t="s">
        <v>420</v>
      </c>
      <c r="F35" s="159" t="s">
        <v>200</v>
      </c>
      <c r="G35" s="160" t="s">
        <v>416</v>
      </c>
      <c r="H35" s="283">
        <v>17</v>
      </c>
      <c r="I35" s="229" t="s">
        <v>13</v>
      </c>
      <c r="J35" s="133">
        <f>IF(I35=0,0,VLOOKUP(I35,Reinigungsturnus!$A$5:$C$20,3,FALSE)*H35/12)</f>
        <v>354.16666666666669</v>
      </c>
      <c r="K35" s="134"/>
      <c r="L35" s="135"/>
      <c r="M35" s="136"/>
      <c r="N35" s="136"/>
      <c r="O35" s="137"/>
      <c r="P35" s="134"/>
      <c r="Q35" s="135"/>
      <c r="R35" s="136"/>
      <c r="S35" s="137">
        <f>'SVS GR'!$E$62</f>
        <v>0</v>
      </c>
    </row>
    <row r="36" spans="2:19" s="167" customFormat="1" ht="29.1" customHeight="1" x14ac:dyDescent="0.2">
      <c r="B36" s="144">
        <v>28</v>
      </c>
      <c r="C36" s="164" t="s">
        <v>512</v>
      </c>
      <c r="D36" s="160" t="s">
        <v>343</v>
      </c>
      <c r="E36" s="160" t="s">
        <v>420</v>
      </c>
      <c r="F36" s="159" t="s">
        <v>200</v>
      </c>
      <c r="G36" s="160" t="s">
        <v>416</v>
      </c>
      <c r="H36" s="283">
        <v>16.78</v>
      </c>
      <c r="I36" s="229" t="s">
        <v>13</v>
      </c>
      <c r="J36" s="133">
        <f>IF(I36=0,0,VLOOKUP(I36,Reinigungsturnus!$A$5:$C$20,3,FALSE)*H36/12)</f>
        <v>349.58333333333331</v>
      </c>
      <c r="K36" s="134"/>
      <c r="L36" s="135"/>
      <c r="M36" s="136"/>
      <c r="N36" s="136"/>
      <c r="O36" s="137"/>
      <c r="P36" s="134"/>
      <c r="Q36" s="135"/>
      <c r="R36" s="136"/>
      <c r="S36" s="137">
        <f>'SVS GR'!$E$62</f>
        <v>0</v>
      </c>
    </row>
    <row r="37" spans="2:19" s="167" customFormat="1" ht="29.1" customHeight="1" x14ac:dyDescent="0.2">
      <c r="B37" s="144">
        <v>29</v>
      </c>
      <c r="C37" s="160" t="s">
        <v>513</v>
      </c>
      <c r="D37" s="161" t="s">
        <v>344</v>
      </c>
      <c r="E37" s="160" t="s">
        <v>420</v>
      </c>
      <c r="F37" s="159" t="s">
        <v>200</v>
      </c>
      <c r="G37" s="160" t="s">
        <v>416</v>
      </c>
      <c r="H37" s="283">
        <v>8.81</v>
      </c>
      <c r="I37" s="229" t="s">
        <v>13</v>
      </c>
      <c r="J37" s="133">
        <f>IF(I37=0,0,VLOOKUP(I37,Reinigungsturnus!$A$5:$C$20,3,FALSE)*H37/12)</f>
        <v>183.54166666666666</v>
      </c>
      <c r="K37" s="134"/>
      <c r="L37" s="135"/>
      <c r="M37" s="136"/>
      <c r="N37" s="136"/>
      <c r="O37" s="137"/>
      <c r="P37" s="134"/>
      <c r="Q37" s="135"/>
      <c r="R37" s="136"/>
      <c r="S37" s="137">
        <f>'SVS GR'!$E$62</f>
        <v>0</v>
      </c>
    </row>
    <row r="38" spans="2:19" s="167" customFormat="1" ht="29.1" customHeight="1" x14ac:dyDescent="0.2">
      <c r="B38" s="144">
        <v>30</v>
      </c>
      <c r="C38" s="160" t="s">
        <v>514</v>
      </c>
      <c r="D38" s="161" t="s">
        <v>345</v>
      </c>
      <c r="E38" s="160" t="s">
        <v>420</v>
      </c>
      <c r="F38" s="159" t="s">
        <v>200</v>
      </c>
      <c r="G38" s="160" t="s">
        <v>414</v>
      </c>
      <c r="H38" s="283">
        <v>5.73</v>
      </c>
      <c r="I38" s="229" t="s">
        <v>13</v>
      </c>
      <c r="J38" s="133">
        <f>IF(I38=0,0,VLOOKUP(I38,Reinigungsturnus!$A$5:$C$20,3,FALSE)*H38/12)</f>
        <v>119.375</v>
      </c>
      <c r="K38" s="134"/>
      <c r="L38" s="135"/>
      <c r="M38" s="136"/>
      <c r="N38" s="136"/>
      <c r="O38" s="137"/>
      <c r="P38" s="134"/>
      <c r="Q38" s="135"/>
      <c r="R38" s="136"/>
      <c r="S38" s="137">
        <f>'SVS GR'!$E$62</f>
        <v>0</v>
      </c>
    </row>
    <row r="39" spans="2:19" s="167" customFormat="1" ht="29.1" customHeight="1" x14ac:dyDescent="0.2">
      <c r="B39" s="144">
        <v>31</v>
      </c>
      <c r="C39" s="160" t="s">
        <v>515</v>
      </c>
      <c r="D39" s="161" t="s">
        <v>346</v>
      </c>
      <c r="E39" s="160" t="s">
        <v>420</v>
      </c>
      <c r="F39" s="159" t="s">
        <v>200</v>
      </c>
      <c r="G39" s="160" t="s">
        <v>414</v>
      </c>
      <c r="H39" s="283">
        <v>10.81</v>
      </c>
      <c r="I39" s="229" t="s">
        <v>13</v>
      </c>
      <c r="J39" s="133">
        <f>IF(I39=0,0,VLOOKUP(I39,Reinigungsturnus!$A$5:$C$20,3,FALSE)*H39/12)</f>
        <v>225.20833333333334</v>
      </c>
      <c r="K39" s="134"/>
      <c r="L39" s="135"/>
      <c r="M39" s="136"/>
      <c r="N39" s="136"/>
      <c r="O39" s="137"/>
      <c r="P39" s="134"/>
      <c r="Q39" s="135"/>
      <c r="R39" s="136"/>
      <c r="S39" s="137">
        <f>'SVS GR'!$E$62</f>
        <v>0</v>
      </c>
    </row>
    <row r="40" spans="2:19" s="167" customFormat="1" ht="29.1" customHeight="1" x14ac:dyDescent="0.2">
      <c r="B40" s="144">
        <v>32</v>
      </c>
      <c r="C40" s="160" t="s">
        <v>397</v>
      </c>
      <c r="D40" s="161" t="s">
        <v>347</v>
      </c>
      <c r="E40" s="160" t="s">
        <v>420</v>
      </c>
      <c r="F40" s="159" t="s">
        <v>200</v>
      </c>
      <c r="G40" s="160" t="s">
        <v>416</v>
      </c>
      <c r="H40" s="283">
        <v>17.88</v>
      </c>
      <c r="I40" s="229" t="s">
        <v>14</v>
      </c>
      <c r="J40" s="133">
        <f>IF(I40=0,0,VLOOKUP(I40,Reinigungsturnus!$A$5:$C$20,3,FALSE)*H40/12)</f>
        <v>77.48</v>
      </c>
      <c r="K40" s="134"/>
      <c r="L40" s="135"/>
      <c r="M40" s="136"/>
      <c r="N40" s="136"/>
      <c r="O40" s="137"/>
      <c r="P40" s="134"/>
      <c r="Q40" s="135"/>
      <c r="R40" s="136"/>
      <c r="S40" s="137">
        <f>'SVS GR'!$E$62</f>
        <v>0</v>
      </c>
    </row>
    <row r="41" spans="2:19" s="167" customFormat="1" ht="29.1" customHeight="1" x14ac:dyDescent="0.2">
      <c r="B41" s="144">
        <v>33</v>
      </c>
      <c r="C41" s="162" t="s">
        <v>397</v>
      </c>
      <c r="D41" s="163" t="s">
        <v>348</v>
      </c>
      <c r="E41" s="160" t="s">
        <v>420</v>
      </c>
      <c r="F41" s="159" t="s">
        <v>200</v>
      </c>
      <c r="G41" s="162" t="s">
        <v>416</v>
      </c>
      <c r="H41" s="284">
        <v>22.18</v>
      </c>
      <c r="I41" s="229" t="s">
        <v>10</v>
      </c>
      <c r="J41" s="133">
        <f>IF(I41=0,0,VLOOKUP(I41,Reinigungsturnus!$A$5:$C$20,3,FALSE)*H41/12)</f>
        <v>192.22666666666666</v>
      </c>
      <c r="K41" s="134"/>
      <c r="L41" s="135"/>
      <c r="M41" s="136"/>
      <c r="N41" s="136"/>
      <c r="O41" s="137"/>
      <c r="P41" s="134"/>
      <c r="Q41" s="135"/>
      <c r="R41" s="136"/>
      <c r="S41" s="137">
        <f>'SVS GR'!$E$62</f>
        <v>0</v>
      </c>
    </row>
    <row r="42" spans="2:19" s="167" customFormat="1" ht="29.1" customHeight="1" x14ac:dyDescent="0.2">
      <c r="B42" s="144">
        <v>34</v>
      </c>
      <c r="C42" s="160" t="s">
        <v>397</v>
      </c>
      <c r="D42" s="161" t="s">
        <v>349</v>
      </c>
      <c r="E42" s="160" t="s">
        <v>420</v>
      </c>
      <c r="F42" s="159" t="s">
        <v>200</v>
      </c>
      <c r="G42" s="160" t="s">
        <v>416</v>
      </c>
      <c r="H42" s="283">
        <v>17.16</v>
      </c>
      <c r="I42" s="229" t="s">
        <v>14</v>
      </c>
      <c r="J42" s="133">
        <f>IF(I42=0,0,VLOOKUP(I42,Reinigungsturnus!$A$5:$C$20,3,FALSE)*H42/12)</f>
        <v>74.36</v>
      </c>
      <c r="K42" s="134"/>
      <c r="L42" s="135"/>
      <c r="M42" s="136"/>
      <c r="N42" s="136"/>
      <c r="O42" s="137"/>
      <c r="P42" s="134"/>
      <c r="Q42" s="135"/>
      <c r="R42" s="136"/>
      <c r="S42" s="137">
        <f>'SVS GR'!$E$62</f>
        <v>0</v>
      </c>
    </row>
    <row r="43" spans="2:19" s="167" customFormat="1" ht="29.1" customHeight="1" x14ac:dyDescent="0.2">
      <c r="B43" s="144">
        <v>35</v>
      </c>
      <c r="C43" s="160" t="s">
        <v>398</v>
      </c>
      <c r="D43" s="161" t="s">
        <v>350</v>
      </c>
      <c r="E43" s="160" t="s">
        <v>420</v>
      </c>
      <c r="F43" s="159" t="s">
        <v>200</v>
      </c>
      <c r="G43" s="160" t="s">
        <v>416</v>
      </c>
      <c r="H43" s="283">
        <v>15.07</v>
      </c>
      <c r="I43" s="229" t="s">
        <v>14</v>
      </c>
      <c r="J43" s="133">
        <f>IF(I43=0,0,VLOOKUP(I43,Reinigungsturnus!$A$5:$C$20,3,FALSE)*H43/12)</f>
        <v>65.303333333333327</v>
      </c>
      <c r="K43" s="134"/>
      <c r="L43" s="135"/>
      <c r="M43" s="136"/>
      <c r="N43" s="136"/>
      <c r="O43" s="137"/>
      <c r="P43" s="134"/>
      <c r="Q43" s="135"/>
      <c r="R43" s="136"/>
      <c r="S43" s="137">
        <f>'SVS GR'!$E$62</f>
        <v>0</v>
      </c>
    </row>
    <row r="44" spans="2:19" s="167" customFormat="1" ht="29.1" customHeight="1" x14ac:dyDescent="0.2">
      <c r="B44" s="144">
        <v>36</v>
      </c>
      <c r="C44" s="160" t="s">
        <v>399</v>
      </c>
      <c r="D44" s="161" t="s">
        <v>351</v>
      </c>
      <c r="E44" s="160" t="s">
        <v>420</v>
      </c>
      <c r="F44" s="159" t="s">
        <v>200</v>
      </c>
      <c r="G44" s="160" t="s">
        <v>416</v>
      </c>
      <c r="H44" s="283">
        <v>9.1999999999999993</v>
      </c>
      <c r="I44" s="229" t="s">
        <v>11</v>
      </c>
      <c r="J44" s="133">
        <f>IF(I44=0,0,VLOOKUP(I44,Reinigungsturnus!$A$5:$C$20,3,FALSE)*H44/12)</f>
        <v>119.59999999999998</v>
      </c>
      <c r="K44" s="134"/>
      <c r="L44" s="135"/>
      <c r="M44" s="136"/>
      <c r="N44" s="136"/>
      <c r="O44" s="137"/>
      <c r="P44" s="134"/>
      <c r="Q44" s="135"/>
      <c r="R44" s="136"/>
      <c r="S44" s="137">
        <f>'SVS GR'!$E$62</f>
        <v>0</v>
      </c>
    </row>
    <row r="45" spans="2:19" s="167" customFormat="1" ht="29.1" customHeight="1" x14ac:dyDescent="0.2">
      <c r="B45" s="144">
        <v>37</v>
      </c>
      <c r="C45" s="160" t="s">
        <v>400</v>
      </c>
      <c r="D45" s="161" t="s">
        <v>352</v>
      </c>
      <c r="E45" s="160" t="s">
        <v>420</v>
      </c>
      <c r="F45" s="159" t="s">
        <v>202</v>
      </c>
      <c r="G45" s="160" t="s">
        <v>416</v>
      </c>
      <c r="H45" s="283">
        <v>42.58</v>
      </c>
      <c r="I45" s="229" t="s">
        <v>11</v>
      </c>
      <c r="J45" s="133">
        <f>IF(I45=0,0,VLOOKUP(I45,Reinigungsturnus!$A$5:$C$20,3,FALSE)*H45/12)</f>
        <v>553.54</v>
      </c>
      <c r="K45" s="134"/>
      <c r="L45" s="135"/>
      <c r="M45" s="136"/>
      <c r="N45" s="136"/>
      <c r="O45" s="137"/>
      <c r="P45" s="134"/>
      <c r="Q45" s="135"/>
      <c r="R45" s="136"/>
      <c r="S45" s="137">
        <f>'SVS GR'!$E$62</f>
        <v>0</v>
      </c>
    </row>
    <row r="46" spans="2:19" s="167" customFormat="1" ht="29.1" customHeight="1" x14ac:dyDescent="0.2">
      <c r="B46" s="144">
        <v>38</v>
      </c>
      <c r="C46" s="160" t="s">
        <v>401</v>
      </c>
      <c r="D46" s="161" t="s">
        <v>353</v>
      </c>
      <c r="E46" s="160" t="s">
        <v>420</v>
      </c>
      <c r="F46" s="159" t="s">
        <v>202</v>
      </c>
      <c r="G46" s="160" t="s">
        <v>417</v>
      </c>
      <c r="H46" s="283">
        <v>144.01</v>
      </c>
      <c r="I46" s="229" t="s">
        <v>11</v>
      </c>
      <c r="J46" s="133">
        <f>IF(I46=0,0,VLOOKUP(I46,Reinigungsturnus!$A$5:$C$20,3,FALSE)*H46/12)</f>
        <v>1872.1299999999999</v>
      </c>
      <c r="K46" s="134"/>
      <c r="L46" s="135"/>
      <c r="M46" s="136"/>
      <c r="N46" s="136"/>
      <c r="O46" s="137"/>
      <c r="P46" s="134"/>
      <c r="Q46" s="135"/>
      <c r="R46" s="136"/>
      <c r="S46" s="137">
        <f>'SVS GR'!$E$62</f>
        <v>0</v>
      </c>
    </row>
    <row r="47" spans="2:19" s="273" customFormat="1" ht="29.1" customHeight="1" x14ac:dyDescent="0.2">
      <c r="B47" s="144">
        <v>39</v>
      </c>
      <c r="C47" s="160" t="s">
        <v>518</v>
      </c>
      <c r="D47" s="161" t="s">
        <v>517</v>
      </c>
      <c r="E47" s="160" t="s">
        <v>519</v>
      </c>
      <c r="F47" s="159" t="s">
        <v>197</v>
      </c>
      <c r="G47" s="160" t="s">
        <v>416</v>
      </c>
      <c r="H47" s="283">
        <v>4.12</v>
      </c>
      <c r="I47" s="229" t="s">
        <v>11</v>
      </c>
      <c r="J47" s="133">
        <f>IF(I47=0,0,VLOOKUP(I47,Reinigungsturnus!$A$5:$C$20,3,FALSE)*H47/12)</f>
        <v>53.56</v>
      </c>
      <c r="K47" s="134"/>
      <c r="L47" s="135"/>
      <c r="M47" s="136"/>
      <c r="N47" s="136"/>
      <c r="O47" s="137"/>
      <c r="P47" s="134"/>
      <c r="Q47" s="135"/>
      <c r="R47" s="136"/>
      <c r="S47" s="137"/>
    </row>
    <row r="48" spans="2:19" s="167" customFormat="1" ht="29.1" customHeight="1" x14ac:dyDescent="0.2">
      <c r="B48" s="144">
        <v>40</v>
      </c>
      <c r="C48" s="160" t="s">
        <v>388</v>
      </c>
      <c r="D48" s="161" t="s">
        <v>354</v>
      </c>
      <c r="E48" s="160" t="s">
        <v>420</v>
      </c>
      <c r="F48" s="159" t="s">
        <v>197</v>
      </c>
      <c r="G48" s="160" t="s">
        <v>416</v>
      </c>
      <c r="H48" s="283">
        <v>32.299999999999997</v>
      </c>
      <c r="I48" s="229" t="s">
        <v>11</v>
      </c>
      <c r="J48" s="133">
        <f>IF(I48=0,0,VLOOKUP(I48,Reinigungsturnus!$A$5:$C$20,3,FALSE)*H48/12)</f>
        <v>419.89999999999992</v>
      </c>
      <c r="K48" s="134"/>
      <c r="L48" s="135"/>
      <c r="M48" s="136"/>
      <c r="N48" s="136"/>
      <c r="O48" s="137"/>
      <c r="P48" s="134"/>
      <c r="Q48" s="135"/>
      <c r="R48" s="136"/>
      <c r="S48" s="137">
        <f>'SVS GR'!$E$62</f>
        <v>0</v>
      </c>
    </row>
    <row r="49" spans="2:19" s="167" customFormat="1" ht="29.1" customHeight="1" x14ac:dyDescent="0.2">
      <c r="B49" s="144">
        <v>41</v>
      </c>
      <c r="C49" s="160" t="s">
        <v>389</v>
      </c>
      <c r="D49" s="161" t="s">
        <v>355</v>
      </c>
      <c r="E49" s="160" t="s">
        <v>420</v>
      </c>
      <c r="F49" s="159" t="s">
        <v>200</v>
      </c>
      <c r="G49" s="160" t="s">
        <v>416</v>
      </c>
      <c r="H49" s="283">
        <v>46.27</v>
      </c>
      <c r="I49" s="229" t="s">
        <v>11</v>
      </c>
      <c r="J49" s="133">
        <f>IF(I49=0,0,VLOOKUP(I49,Reinigungsturnus!$A$5:$C$20,3,FALSE)*H49/12)</f>
        <v>601.5100000000001</v>
      </c>
      <c r="K49" s="134"/>
      <c r="L49" s="135"/>
      <c r="M49" s="136"/>
      <c r="N49" s="136"/>
      <c r="O49" s="137"/>
      <c r="P49" s="134"/>
      <c r="Q49" s="135"/>
      <c r="R49" s="136"/>
      <c r="S49" s="137">
        <f>'SVS GR'!$E$62</f>
        <v>0</v>
      </c>
    </row>
    <row r="50" spans="2:19" s="167" customFormat="1" ht="29.1" customHeight="1" x14ac:dyDescent="0.2">
      <c r="B50" s="144">
        <v>42</v>
      </c>
      <c r="C50" s="160" t="s">
        <v>402</v>
      </c>
      <c r="D50" s="161" t="s">
        <v>356</v>
      </c>
      <c r="E50" s="160" t="s">
        <v>421</v>
      </c>
      <c r="F50" s="159" t="s">
        <v>200</v>
      </c>
      <c r="G50" s="160" t="s">
        <v>416</v>
      </c>
      <c r="H50" s="283">
        <v>113.36</v>
      </c>
      <c r="I50" s="229" t="s">
        <v>11</v>
      </c>
      <c r="J50" s="133">
        <f>IF(I50=0,0,VLOOKUP(I50,Reinigungsturnus!$A$5:$C$20,3,FALSE)*H50/12)</f>
        <v>1473.68</v>
      </c>
      <c r="K50" s="134"/>
      <c r="L50" s="135"/>
      <c r="M50" s="136"/>
      <c r="N50" s="136"/>
      <c r="O50" s="137"/>
      <c r="P50" s="134"/>
      <c r="Q50" s="135"/>
      <c r="R50" s="136"/>
      <c r="S50" s="137">
        <f>'SVS GR'!$E$62</f>
        <v>0</v>
      </c>
    </row>
    <row r="51" spans="2:19" s="167" customFormat="1" ht="29.1" customHeight="1" x14ac:dyDescent="0.2">
      <c r="B51" s="144">
        <v>43</v>
      </c>
      <c r="C51" s="160" t="s">
        <v>403</v>
      </c>
      <c r="D51" s="161" t="s">
        <v>357</v>
      </c>
      <c r="E51" s="160" t="s">
        <v>421</v>
      </c>
      <c r="F51" s="159" t="s">
        <v>200</v>
      </c>
      <c r="G51" s="160" t="s">
        <v>418</v>
      </c>
      <c r="H51" s="283">
        <v>38.32</v>
      </c>
      <c r="I51" s="229" t="s">
        <v>14</v>
      </c>
      <c r="J51" s="133">
        <f>IF(I51=0,0,VLOOKUP(I51,Reinigungsturnus!$A$5:$C$20,3,FALSE)*H51/12)</f>
        <v>166.05333333333334</v>
      </c>
      <c r="K51" s="134"/>
      <c r="L51" s="135"/>
      <c r="M51" s="136"/>
      <c r="N51" s="136"/>
      <c r="O51" s="137"/>
      <c r="P51" s="134"/>
      <c r="Q51" s="135"/>
      <c r="R51" s="136"/>
      <c r="S51" s="137">
        <f>'SVS GR'!$E$62</f>
        <v>0</v>
      </c>
    </row>
    <row r="52" spans="2:19" s="167" customFormat="1" ht="29.1" customHeight="1" x14ac:dyDescent="0.2">
      <c r="B52" s="144">
        <v>44</v>
      </c>
      <c r="C52" s="160" t="s">
        <v>404</v>
      </c>
      <c r="D52" s="161" t="s">
        <v>358</v>
      </c>
      <c r="E52" s="160" t="s">
        <v>421</v>
      </c>
      <c r="F52" s="159" t="s">
        <v>200</v>
      </c>
      <c r="G52" s="160" t="s">
        <v>416</v>
      </c>
      <c r="H52" s="283">
        <v>22.36</v>
      </c>
      <c r="I52" s="229" t="s">
        <v>11</v>
      </c>
      <c r="J52" s="133">
        <f>IF(I52=0,0,VLOOKUP(I52,Reinigungsturnus!$A$5:$C$20,3,FALSE)*H52/12)</f>
        <v>290.68</v>
      </c>
      <c r="K52" s="134"/>
      <c r="L52" s="135"/>
      <c r="M52" s="136"/>
      <c r="N52" s="136"/>
      <c r="O52" s="137"/>
      <c r="P52" s="134"/>
      <c r="Q52" s="135"/>
      <c r="R52" s="136"/>
      <c r="S52" s="137">
        <f>'SVS GR'!$E$62</f>
        <v>0</v>
      </c>
    </row>
    <row r="53" spans="2:19" s="167" customFormat="1" ht="29.1" customHeight="1" x14ac:dyDescent="0.2">
      <c r="B53" s="144">
        <v>45</v>
      </c>
      <c r="C53" s="162" t="s">
        <v>404</v>
      </c>
      <c r="D53" s="163" t="s">
        <v>359</v>
      </c>
      <c r="E53" s="160" t="s">
        <v>421</v>
      </c>
      <c r="F53" s="159" t="s">
        <v>200</v>
      </c>
      <c r="G53" s="162" t="s">
        <v>416</v>
      </c>
      <c r="H53" s="284">
        <v>23.47</v>
      </c>
      <c r="I53" s="229" t="s">
        <v>11</v>
      </c>
      <c r="J53" s="133">
        <f>IF(I53=0,0,VLOOKUP(I53,Reinigungsturnus!$A$5:$C$20,3,FALSE)*H53/12)</f>
        <v>305.10999999999996</v>
      </c>
      <c r="K53" s="134"/>
      <c r="L53" s="135"/>
      <c r="M53" s="136"/>
      <c r="N53" s="136"/>
      <c r="O53" s="137"/>
      <c r="P53" s="134"/>
      <c r="Q53" s="135"/>
      <c r="R53" s="136"/>
      <c r="S53" s="137">
        <f>'SVS GR'!$E$62</f>
        <v>0</v>
      </c>
    </row>
    <row r="54" spans="2:19" s="167" customFormat="1" ht="29.1" customHeight="1" x14ac:dyDescent="0.2">
      <c r="B54" s="144">
        <v>46</v>
      </c>
      <c r="C54" s="160" t="s">
        <v>405</v>
      </c>
      <c r="D54" s="161" t="s">
        <v>360</v>
      </c>
      <c r="E54" s="160" t="s">
        <v>421</v>
      </c>
      <c r="F54" s="159" t="s">
        <v>200</v>
      </c>
      <c r="G54" s="160" t="s">
        <v>416</v>
      </c>
      <c r="H54" s="283">
        <v>7.78</v>
      </c>
      <c r="I54" s="229" t="s">
        <v>11</v>
      </c>
      <c r="J54" s="133">
        <f>IF(I54=0,0,VLOOKUP(I54,Reinigungsturnus!$A$5:$C$20,3,FALSE)*H54/12)</f>
        <v>101.14</v>
      </c>
      <c r="K54" s="134"/>
      <c r="L54" s="135"/>
      <c r="M54" s="136"/>
      <c r="N54" s="136"/>
      <c r="O54" s="137"/>
      <c r="P54" s="134"/>
      <c r="Q54" s="135"/>
      <c r="R54" s="136"/>
      <c r="S54" s="137">
        <f>'SVS GR'!$E$62</f>
        <v>0</v>
      </c>
    </row>
    <row r="55" spans="2:19" s="167" customFormat="1" ht="29.1" customHeight="1" x14ac:dyDescent="0.2">
      <c r="B55" s="144">
        <v>47</v>
      </c>
      <c r="C55" s="160" t="s">
        <v>404</v>
      </c>
      <c r="D55" s="161" t="s">
        <v>361</v>
      </c>
      <c r="E55" s="160" t="s">
        <v>421</v>
      </c>
      <c r="F55" s="159" t="s">
        <v>200</v>
      </c>
      <c r="G55" s="160" t="s">
        <v>416</v>
      </c>
      <c r="H55" s="283">
        <v>21.52</v>
      </c>
      <c r="I55" s="229" t="s">
        <v>11</v>
      </c>
      <c r="J55" s="133">
        <f>IF(I55=0,0,VLOOKUP(I55,Reinigungsturnus!$A$5:$C$20,3,FALSE)*H55/12)</f>
        <v>279.76</v>
      </c>
      <c r="K55" s="134"/>
      <c r="L55" s="135"/>
      <c r="M55" s="136"/>
      <c r="N55" s="136"/>
      <c r="O55" s="137"/>
      <c r="P55" s="134"/>
      <c r="Q55" s="135"/>
      <c r="R55" s="136"/>
      <c r="S55" s="137">
        <f>'SVS GR'!$E$62</f>
        <v>0</v>
      </c>
    </row>
    <row r="56" spans="2:19" s="167" customFormat="1" ht="29.1" customHeight="1" x14ac:dyDescent="0.2">
      <c r="B56" s="144">
        <v>48</v>
      </c>
      <c r="C56" s="160" t="s">
        <v>406</v>
      </c>
      <c r="D56" s="161" t="s">
        <v>362</v>
      </c>
      <c r="E56" s="160" t="s">
        <v>421</v>
      </c>
      <c r="F56" s="159" t="s">
        <v>200</v>
      </c>
      <c r="G56" s="160" t="s">
        <v>416</v>
      </c>
      <c r="H56" s="283">
        <v>39.369999999999997</v>
      </c>
      <c r="I56" s="229" t="s">
        <v>11</v>
      </c>
      <c r="J56" s="133">
        <f>IF(I56=0,0,VLOOKUP(I56,Reinigungsturnus!$A$5:$C$20,3,FALSE)*H56/12)</f>
        <v>511.80999999999995</v>
      </c>
      <c r="K56" s="134"/>
      <c r="L56" s="135"/>
      <c r="M56" s="136"/>
      <c r="N56" s="136"/>
      <c r="O56" s="137"/>
      <c r="P56" s="134"/>
      <c r="Q56" s="135"/>
      <c r="R56" s="136"/>
      <c r="S56" s="137">
        <f>'SVS GR'!$E$62</f>
        <v>0</v>
      </c>
    </row>
    <row r="57" spans="2:19" s="167" customFormat="1" ht="29.1" customHeight="1" x14ac:dyDescent="0.2">
      <c r="B57" s="144">
        <v>49</v>
      </c>
      <c r="C57" s="160" t="s">
        <v>407</v>
      </c>
      <c r="D57" s="161" t="s">
        <v>363</v>
      </c>
      <c r="E57" s="160" t="s">
        <v>421</v>
      </c>
      <c r="F57" s="159" t="s">
        <v>200</v>
      </c>
      <c r="G57" s="160" t="s">
        <v>416</v>
      </c>
      <c r="H57" s="283">
        <v>6.27</v>
      </c>
      <c r="I57" s="229" t="s">
        <v>11</v>
      </c>
      <c r="J57" s="133">
        <f>IF(I57=0,0,VLOOKUP(I57,Reinigungsturnus!$A$5:$C$20,3,FALSE)*H57/12)</f>
        <v>81.509999999999991</v>
      </c>
      <c r="K57" s="134"/>
      <c r="L57" s="135"/>
      <c r="M57" s="136"/>
      <c r="N57" s="136"/>
      <c r="O57" s="137"/>
      <c r="P57" s="134"/>
      <c r="Q57" s="135"/>
      <c r="R57" s="136"/>
      <c r="S57" s="137">
        <f>'SVS GR'!$E$62</f>
        <v>0</v>
      </c>
    </row>
    <row r="58" spans="2:19" s="167" customFormat="1" ht="29.1" customHeight="1" x14ac:dyDescent="0.2">
      <c r="B58" s="144">
        <v>50</v>
      </c>
      <c r="C58" s="160" t="s">
        <v>406</v>
      </c>
      <c r="D58" s="161" t="s">
        <v>364</v>
      </c>
      <c r="E58" s="160" t="s">
        <v>421</v>
      </c>
      <c r="F58" s="159" t="s">
        <v>200</v>
      </c>
      <c r="G58" s="160" t="s">
        <v>416</v>
      </c>
      <c r="H58" s="283">
        <v>39.369999999999997</v>
      </c>
      <c r="I58" s="229" t="s">
        <v>11</v>
      </c>
      <c r="J58" s="133">
        <f>IF(I58=0,0,VLOOKUP(I58,Reinigungsturnus!$A$5:$C$20,3,FALSE)*H58/12)</f>
        <v>511.80999999999995</v>
      </c>
      <c r="K58" s="134"/>
      <c r="L58" s="135"/>
      <c r="M58" s="136"/>
      <c r="N58" s="136"/>
      <c r="O58" s="137"/>
      <c r="P58" s="134"/>
      <c r="Q58" s="135"/>
      <c r="R58" s="136"/>
      <c r="S58" s="137">
        <f>'SVS GR'!$E$62</f>
        <v>0</v>
      </c>
    </row>
    <row r="59" spans="2:19" s="167" customFormat="1" ht="29.1" customHeight="1" x14ac:dyDescent="0.2">
      <c r="B59" s="144">
        <v>51</v>
      </c>
      <c r="C59" s="160" t="s">
        <v>408</v>
      </c>
      <c r="D59" s="161" t="s">
        <v>365</v>
      </c>
      <c r="E59" s="160" t="s">
        <v>421</v>
      </c>
      <c r="F59" s="159" t="s">
        <v>200</v>
      </c>
      <c r="G59" s="160" t="s">
        <v>416</v>
      </c>
      <c r="H59" s="283">
        <v>6.27</v>
      </c>
      <c r="I59" s="229" t="s">
        <v>11</v>
      </c>
      <c r="J59" s="133">
        <f>IF(I59=0,0,VLOOKUP(I59,Reinigungsturnus!$A$5:$C$20,3,FALSE)*H59/12)</f>
        <v>81.509999999999991</v>
      </c>
      <c r="K59" s="134"/>
      <c r="L59" s="135"/>
      <c r="M59" s="136"/>
      <c r="N59" s="136"/>
      <c r="O59" s="137"/>
      <c r="P59" s="134"/>
      <c r="Q59" s="135"/>
      <c r="R59" s="136"/>
      <c r="S59" s="137">
        <f>'SVS GR'!$E$62</f>
        <v>0</v>
      </c>
    </row>
    <row r="60" spans="2:19" s="167" customFormat="1" ht="29.1" customHeight="1" x14ac:dyDescent="0.2">
      <c r="B60" s="144">
        <v>52</v>
      </c>
      <c r="C60" s="160" t="s">
        <v>409</v>
      </c>
      <c r="D60" s="161" t="s">
        <v>366</v>
      </c>
      <c r="E60" s="160" t="s">
        <v>421</v>
      </c>
      <c r="F60" s="159" t="s">
        <v>200</v>
      </c>
      <c r="G60" s="160" t="s">
        <v>416</v>
      </c>
      <c r="H60" s="283">
        <v>21.78</v>
      </c>
      <c r="I60" s="229" t="s">
        <v>11</v>
      </c>
      <c r="J60" s="133">
        <f>IF(I60=0,0,VLOOKUP(I60,Reinigungsturnus!$A$5:$C$20,3,FALSE)*H60/12)</f>
        <v>283.14000000000004</v>
      </c>
      <c r="K60" s="134"/>
      <c r="L60" s="135"/>
      <c r="M60" s="136"/>
      <c r="N60" s="136"/>
      <c r="O60" s="137"/>
      <c r="P60" s="134"/>
      <c r="Q60" s="135"/>
      <c r="R60" s="136"/>
      <c r="S60" s="137">
        <f>'SVS GR'!$E$62</f>
        <v>0</v>
      </c>
    </row>
    <row r="61" spans="2:19" s="167" customFormat="1" ht="29.1" customHeight="1" x14ac:dyDescent="0.2">
      <c r="B61" s="144">
        <v>53</v>
      </c>
      <c r="C61" s="160" t="s">
        <v>404</v>
      </c>
      <c r="D61" s="161" t="s">
        <v>367</v>
      </c>
      <c r="E61" s="160" t="s">
        <v>421</v>
      </c>
      <c r="F61" s="159" t="s">
        <v>200</v>
      </c>
      <c r="G61" s="160" t="s">
        <v>416</v>
      </c>
      <c r="H61" s="283">
        <v>18.239999999999998</v>
      </c>
      <c r="I61" s="229" t="s">
        <v>11</v>
      </c>
      <c r="J61" s="133">
        <f>IF(I61=0,0,VLOOKUP(I61,Reinigungsturnus!$A$5:$C$20,3,FALSE)*H61/12)</f>
        <v>237.11999999999998</v>
      </c>
      <c r="K61" s="134"/>
      <c r="L61" s="135"/>
      <c r="M61" s="136"/>
      <c r="N61" s="136"/>
      <c r="O61" s="137"/>
      <c r="P61" s="134"/>
      <c r="Q61" s="135"/>
      <c r="R61" s="136"/>
      <c r="S61" s="137">
        <f>'SVS GR'!$E$62</f>
        <v>0</v>
      </c>
    </row>
    <row r="62" spans="2:19" s="167" customFormat="1" ht="29.1" customHeight="1" x14ac:dyDescent="0.2">
      <c r="B62" s="144">
        <v>54</v>
      </c>
      <c r="C62" s="160" t="s">
        <v>404</v>
      </c>
      <c r="D62" s="161" t="s">
        <v>368</v>
      </c>
      <c r="E62" s="160" t="s">
        <v>421</v>
      </c>
      <c r="F62" s="159" t="s">
        <v>200</v>
      </c>
      <c r="G62" s="160" t="s">
        <v>416</v>
      </c>
      <c r="H62" s="283">
        <v>17.149999999999999</v>
      </c>
      <c r="I62" s="229" t="s">
        <v>11</v>
      </c>
      <c r="J62" s="133">
        <f>IF(I62=0,0,VLOOKUP(I62,Reinigungsturnus!$A$5:$C$20,3,FALSE)*H62/12)</f>
        <v>222.94999999999996</v>
      </c>
      <c r="K62" s="134"/>
      <c r="L62" s="135"/>
      <c r="M62" s="136"/>
      <c r="N62" s="136"/>
      <c r="O62" s="137"/>
      <c r="P62" s="134"/>
      <c r="Q62" s="135"/>
      <c r="R62" s="136"/>
      <c r="S62" s="137">
        <f>'SVS GR'!$E$62</f>
        <v>0</v>
      </c>
    </row>
    <row r="63" spans="2:19" s="167" customFormat="1" ht="29.1" customHeight="1" x14ac:dyDescent="0.2">
      <c r="B63" s="144">
        <v>55</v>
      </c>
      <c r="C63" s="160" t="s">
        <v>410</v>
      </c>
      <c r="D63" s="161" t="s">
        <v>369</v>
      </c>
      <c r="E63" s="160" t="s">
        <v>421</v>
      </c>
      <c r="F63" s="159" t="s">
        <v>199</v>
      </c>
      <c r="G63" s="160" t="s">
        <v>416</v>
      </c>
      <c r="H63" s="283">
        <v>7.01</v>
      </c>
      <c r="I63" s="229" t="s">
        <v>35</v>
      </c>
      <c r="J63" s="133">
        <f>IF(I63=0,0,VLOOKUP(I63,Reinigungsturnus!$A$5:$C$20,3,FALSE)*H63/12)</f>
        <v>2.3366666666666664</v>
      </c>
      <c r="K63" s="134"/>
      <c r="L63" s="135"/>
      <c r="M63" s="136"/>
      <c r="N63" s="136"/>
      <c r="O63" s="137"/>
      <c r="P63" s="134"/>
      <c r="Q63" s="135"/>
      <c r="R63" s="136"/>
      <c r="S63" s="137">
        <f>'SVS GR'!$E$62</f>
        <v>0</v>
      </c>
    </row>
    <row r="64" spans="2:19" s="167" customFormat="1" ht="29.1" customHeight="1" x14ac:dyDescent="0.2">
      <c r="B64" s="144">
        <v>56</v>
      </c>
      <c r="C64" s="164" t="s">
        <v>411</v>
      </c>
      <c r="D64" s="160" t="s">
        <v>370</v>
      </c>
      <c r="E64" s="160" t="s">
        <v>421</v>
      </c>
      <c r="F64" s="159" t="s">
        <v>202</v>
      </c>
      <c r="G64" s="160" t="s">
        <v>416</v>
      </c>
      <c r="H64" s="283">
        <v>5.18</v>
      </c>
      <c r="I64" s="229" t="s">
        <v>11</v>
      </c>
      <c r="J64" s="133">
        <f>IF(I64=0,0,VLOOKUP(I64,Reinigungsturnus!$A$5:$C$20,3,FALSE)*H64/12)</f>
        <v>67.339999999999989</v>
      </c>
      <c r="K64" s="134"/>
      <c r="L64" s="135"/>
      <c r="M64" s="136"/>
      <c r="N64" s="136"/>
      <c r="O64" s="137"/>
      <c r="P64" s="134"/>
      <c r="Q64" s="135"/>
      <c r="R64" s="136"/>
      <c r="S64" s="137">
        <f>'SVS GR'!$E$62</f>
        <v>0</v>
      </c>
    </row>
    <row r="65" spans="2:19" s="167" customFormat="1" ht="29.1" customHeight="1" x14ac:dyDescent="0.2">
      <c r="B65" s="144">
        <v>57</v>
      </c>
      <c r="C65" s="160" t="s">
        <v>412</v>
      </c>
      <c r="D65" s="161" t="s">
        <v>371</v>
      </c>
      <c r="E65" s="160" t="s">
        <v>421</v>
      </c>
      <c r="F65" s="159" t="s">
        <v>201</v>
      </c>
      <c r="G65" s="160" t="s">
        <v>416</v>
      </c>
      <c r="H65" s="283">
        <v>7.76</v>
      </c>
      <c r="I65" s="229" t="s">
        <v>11</v>
      </c>
      <c r="J65" s="133">
        <f>IF(I65=0,0,VLOOKUP(I65,Reinigungsturnus!$A$5:$C$20,3,FALSE)*H65/12)</f>
        <v>100.88</v>
      </c>
      <c r="K65" s="134"/>
      <c r="L65" s="135"/>
      <c r="M65" s="136"/>
      <c r="N65" s="136"/>
      <c r="O65" s="137"/>
      <c r="P65" s="134"/>
      <c r="Q65" s="135"/>
      <c r="R65" s="136"/>
      <c r="S65" s="137">
        <f>'SVS GR'!$E$62</f>
        <v>0</v>
      </c>
    </row>
    <row r="66" spans="2:19" s="167" customFormat="1" ht="29.1" customHeight="1" x14ac:dyDescent="0.2">
      <c r="B66" s="144">
        <v>58</v>
      </c>
      <c r="C66" s="160" t="s">
        <v>411</v>
      </c>
      <c r="D66" s="161" t="s">
        <v>372</v>
      </c>
      <c r="E66" s="160" t="s">
        <v>421</v>
      </c>
      <c r="F66" s="159" t="s">
        <v>202</v>
      </c>
      <c r="G66" s="160" t="s">
        <v>416</v>
      </c>
      <c r="H66" s="283">
        <v>4.4000000000000004</v>
      </c>
      <c r="I66" s="229" t="s">
        <v>11</v>
      </c>
      <c r="J66" s="133">
        <f>IF(I66=0,0,VLOOKUP(I66,Reinigungsturnus!$A$5:$C$20,3,FALSE)*H66/12)</f>
        <v>57.20000000000001</v>
      </c>
      <c r="K66" s="134"/>
      <c r="L66" s="135"/>
      <c r="M66" s="136"/>
      <c r="N66" s="136"/>
      <c r="O66" s="137"/>
      <c r="P66" s="134"/>
      <c r="Q66" s="135"/>
      <c r="R66" s="136"/>
      <c r="S66" s="137">
        <f>'SVS GR'!$E$62</f>
        <v>0</v>
      </c>
    </row>
    <row r="67" spans="2:19" s="167" customFormat="1" ht="29.1" customHeight="1" x14ac:dyDescent="0.2">
      <c r="B67" s="144">
        <v>59</v>
      </c>
      <c r="C67" s="160" t="s">
        <v>400</v>
      </c>
      <c r="D67" s="161" t="s">
        <v>373</v>
      </c>
      <c r="E67" s="160" t="s">
        <v>421</v>
      </c>
      <c r="F67" s="159" t="s">
        <v>202</v>
      </c>
      <c r="G67" s="160" t="s">
        <v>416</v>
      </c>
      <c r="H67" s="283">
        <v>8.08</v>
      </c>
      <c r="I67" s="229" t="s">
        <v>11</v>
      </c>
      <c r="J67" s="133">
        <f>IF(I67=0,0,VLOOKUP(I67,Reinigungsturnus!$A$5:$C$20,3,FALSE)*H67/12)</f>
        <v>105.04</v>
      </c>
      <c r="K67" s="134"/>
      <c r="L67" s="135"/>
      <c r="M67" s="136"/>
      <c r="N67" s="136"/>
      <c r="O67" s="137"/>
      <c r="P67" s="134"/>
      <c r="Q67" s="135"/>
      <c r="R67" s="136"/>
      <c r="S67" s="137">
        <f>'SVS GR'!$E$62</f>
        <v>0</v>
      </c>
    </row>
    <row r="68" spans="2:19" s="167" customFormat="1" ht="29.1" customHeight="1" x14ac:dyDescent="0.2">
      <c r="B68" s="144">
        <v>60</v>
      </c>
      <c r="C68" s="160" t="s">
        <v>387</v>
      </c>
      <c r="D68" s="161" t="s">
        <v>374</v>
      </c>
      <c r="E68" s="160" t="s">
        <v>421</v>
      </c>
      <c r="F68" s="159" t="s">
        <v>202</v>
      </c>
      <c r="G68" s="160" t="s">
        <v>416</v>
      </c>
      <c r="H68" s="283">
        <v>98.39</v>
      </c>
      <c r="I68" s="229" t="s">
        <v>11</v>
      </c>
      <c r="J68" s="133">
        <f>IF(I68=0,0,VLOOKUP(I68,Reinigungsturnus!$A$5:$C$20,3,FALSE)*H68/12)</f>
        <v>1279.07</v>
      </c>
      <c r="K68" s="134"/>
      <c r="L68" s="135"/>
      <c r="M68" s="136"/>
      <c r="N68" s="136"/>
      <c r="O68" s="137"/>
      <c r="P68" s="134"/>
      <c r="Q68" s="135"/>
      <c r="R68" s="136"/>
      <c r="S68" s="137">
        <f>'SVS GR'!$E$62</f>
        <v>0</v>
      </c>
    </row>
    <row r="69" spans="2:19" s="167" customFormat="1" ht="29.1" customHeight="1" x14ac:dyDescent="0.2">
      <c r="B69" s="144">
        <v>61</v>
      </c>
      <c r="C69" s="162" t="s">
        <v>388</v>
      </c>
      <c r="D69" s="163" t="s">
        <v>375</v>
      </c>
      <c r="E69" s="160" t="s">
        <v>421</v>
      </c>
      <c r="F69" s="165" t="s">
        <v>197</v>
      </c>
      <c r="G69" s="162" t="s">
        <v>416</v>
      </c>
      <c r="H69" s="284">
        <v>21.52</v>
      </c>
      <c r="I69" s="229" t="s">
        <v>11</v>
      </c>
      <c r="J69" s="133">
        <f>IF(I69=0,0,VLOOKUP(I69,Reinigungsturnus!$A$5:$C$20,3,FALSE)*H69/12)</f>
        <v>279.76</v>
      </c>
      <c r="K69" s="134"/>
      <c r="L69" s="135"/>
      <c r="M69" s="136"/>
      <c r="N69" s="136"/>
      <c r="O69" s="137"/>
      <c r="P69" s="134"/>
      <c r="Q69" s="135"/>
      <c r="R69" s="136"/>
      <c r="S69" s="137">
        <f>'SVS GR'!$E$62</f>
        <v>0</v>
      </c>
    </row>
    <row r="70" spans="2:19" ht="26.1" customHeight="1" x14ac:dyDescent="0.2">
      <c r="B70" s="126" t="s">
        <v>192</v>
      </c>
      <c r="C70" s="105"/>
      <c r="D70" s="105"/>
      <c r="E70" s="105"/>
      <c r="F70" s="105"/>
      <c r="G70" s="105"/>
      <c r="H70" s="285"/>
      <c r="I70" s="105"/>
      <c r="J70" s="105"/>
      <c r="K70" s="105"/>
      <c r="L70" s="106">
        <f>SUM(L9:L69)</f>
        <v>0</v>
      </c>
      <c r="M70" s="127">
        <f>SUM(M9:M69)</f>
        <v>0</v>
      </c>
      <c r="N70" s="127">
        <f>SUM(N9:N69)</f>
        <v>0</v>
      </c>
      <c r="O70" s="128"/>
      <c r="P70" s="128"/>
      <c r="Q70" s="106">
        <f>SUM(Q9:Q69)</f>
        <v>0</v>
      </c>
      <c r="R70" s="127">
        <f>SUM(R9:R69)</f>
        <v>0</v>
      </c>
      <c r="S70" s="129"/>
    </row>
  </sheetData>
  <autoFilter ref="A8:T70" xr:uid="{00000000-0009-0000-0000-000006000000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AC025359-12E6-4A6A-8F0B-7B526688419F}"/>
    </customSheetView>
  </customSheetViews>
  <mergeCells count="3">
    <mergeCell ref="H6:I6"/>
    <mergeCell ref="P7:S7"/>
    <mergeCell ref="K7:O7"/>
  </mergeCells>
  <phoneticPr fontId="2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70EE-8B4F-4CB7-B2F7-D63DB9EBAFF0}">
  <dimension ref="A1:AA70"/>
  <sheetViews>
    <sheetView showGridLines="0" showZeros="0" topLeftCell="B30" zoomScale="70" zoomScaleNormal="70" zoomScalePageLayoutView="88" workbookViewId="0">
      <selection activeCell="I23" sqref="I23"/>
    </sheetView>
  </sheetViews>
  <sheetFormatPr baseColWidth="10" defaultColWidth="11.42578125" defaultRowHeight="26.1" customHeight="1" x14ac:dyDescent="0.2"/>
  <cols>
    <col min="1" max="1" width="39.85546875" style="171" hidden="1" customWidth="1"/>
    <col min="2" max="2" width="10.7109375" style="117" customWidth="1"/>
    <col min="3" max="3" width="34" style="171" bestFit="1" customWidth="1"/>
    <col min="4" max="5" width="16.7109375" style="171" customWidth="1"/>
    <col min="6" max="6" width="22.140625" style="171" customWidth="1"/>
    <col min="7" max="7" width="21.140625" style="171" customWidth="1"/>
    <col min="8" max="8" width="12.85546875" style="99" customWidth="1"/>
    <col min="9" max="9" width="18.85546875" style="171" customWidth="1"/>
    <col min="10" max="10" width="13.7109375" style="171" customWidth="1"/>
    <col min="11" max="11" width="16.28515625" style="171" customWidth="1"/>
    <col min="12" max="12" width="13.42578125" style="171" customWidth="1"/>
    <col min="13" max="13" width="13.42578125" style="171" bestFit="1" customWidth="1"/>
    <col min="14" max="14" width="17.42578125" style="171" customWidth="1"/>
    <col min="15" max="15" width="9" style="171" customWidth="1"/>
    <col min="16" max="16" width="13.85546875" style="171" customWidth="1"/>
    <col min="17" max="17" width="12.42578125" style="171" customWidth="1"/>
    <col min="18" max="18" width="17.85546875" style="171" customWidth="1"/>
    <col min="19" max="20" width="13.42578125" style="171" customWidth="1"/>
    <col min="21" max="16384" width="11.42578125" style="171"/>
  </cols>
  <sheetData>
    <row r="1" spans="1:24" ht="26.1" customHeight="1" x14ac:dyDescent="0.2">
      <c r="C1" s="118" t="s">
        <v>0</v>
      </c>
      <c r="D1" s="131" t="s">
        <v>479</v>
      </c>
      <c r="E1" s="96"/>
      <c r="G1" s="97"/>
      <c r="H1" s="120"/>
      <c r="I1" s="97"/>
    </row>
    <row r="2" spans="1:24" ht="26.1" customHeight="1" x14ac:dyDescent="0.2">
      <c r="D2" s="132"/>
      <c r="E2" s="122"/>
      <c r="W2" s="123"/>
      <c r="X2" s="226"/>
    </row>
    <row r="3" spans="1:24" ht="26.1" customHeight="1" x14ac:dyDescent="0.2">
      <c r="C3" s="123" t="s">
        <v>1</v>
      </c>
      <c r="D3" s="131" t="s">
        <v>196</v>
      </c>
      <c r="E3" s="96"/>
      <c r="G3" s="97"/>
      <c r="H3" s="120"/>
      <c r="I3" s="97"/>
      <c r="W3" s="123"/>
      <c r="X3" s="123"/>
    </row>
    <row r="4" spans="1:24" ht="26.1" customHeight="1" x14ac:dyDescent="0.2">
      <c r="C4" s="123" t="s">
        <v>2</v>
      </c>
      <c r="D4" s="131" t="s">
        <v>493</v>
      </c>
      <c r="E4" s="98"/>
      <c r="G4" s="97"/>
      <c r="H4" s="120"/>
      <c r="I4" s="97"/>
      <c r="V4" s="123"/>
      <c r="X4" s="227"/>
    </row>
    <row r="5" spans="1:24" ht="26.1" customHeight="1" x14ac:dyDescent="0.2">
      <c r="D5" s="121"/>
      <c r="V5" s="123"/>
      <c r="X5" s="228"/>
    </row>
    <row r="6" spans="1:24" ht="26.1" customHeight="1" x14ac:dyDescent="0.2">
      <c r="C6" s="123" t="s">
        <v>3</v>
      </c>
      <c r="D6" s="119"/>
      <c r="E6" s="124"/>
      <c r="G6" s="123"/>
      <c r="H6" s="324"/>
      <c r="I6" s="324"/>
      <c r="L6" s="125"/>
      <c r="M6" s="125"/>
      <c r="S6" s="125"/>
      <c r="V6" s="123"/>
      <c r="X6" s="228"/>
    </row>
    <row r="7" spans="1:24" ht="35.1" customHeight="1" x14ac:dyDescent="0.2">
      <c r="K7" s="325" t="s">
        <v>169</v>
      </c>
      <c r="L7" s="326"/>
      <c r="M7" s="326"/>
      <c r="N7" s="326"/>
      <c r="O7" s="327"/>
      <c r="P7" s="325" t="s">
        <v>175</v>
      </c>
      <c r="Q7" s="326"/>
      <c r="R7" s="326"/>
      <c r="S7" s="327"/>
    </row>
    <row r="8" spans="1:24" ht="60.95" customHeight="1" x14ac:dyDescent="0.2">
      <c r="B8" s="138" t="s">
        <v>4</v>
      </c>
      <c r="C8" s="139" t="s">
        <v>193</v>
      </c>
      <c r="D8" s="139" t="s">
        <v>191</v>
      </c>
      <c r="E8" s="139" t="s">
        <v>5</v>
      </c>
      <c r="F8" s="140" t="s">
        <v>6</v>
      </c>
      <c r="G8" s="140" t="s">
        <v>180</v>
      </c>
      <c r="H8" s="141" t="s">
        <v>7</v>
      </c>
      <c r="I8" s="140" t="s">
        <v>145</v>
      </c>
      <c r="J8" s="142" t="s">
        <v>172</v>
      </c>
      <c r="K8" s="142" t="s">
        <v>179</v>
      </c>
      <c r="L8" s="142" t="s">
        <v>170</v>
      </c>
      <c r="M8" s="142" t="s">
        <v>9</v>
      </c>
      <c r="N8" s="142" t="s">
        <v>171</v>
      </c>
      <c r="O8" s="142" t="s">
        <v>166</v>
      </c>
      <c r="P8" s="143" t="s">
        <v>173</v>
      </c>
      <c r="Q8" s="143" t="s">
        <v>174</v>
      </c>
      <c r="R8" s="143" t="s">
        <v>171</v>
      </c>
      <c r="S8" s="143" t="s">
        <v>166</v>
      </c>
    </row>
    <row r="9" spans="1:24" ht="29.1" customHeight="1" x14ac:dyDescent="0.2">
      <c r="A9" s="171" t="str">
        <f>CONCATENATE(C8,F8)</f>
        <v>RaumbezeichnungReinigungs- gruppe</v>
      </c>
      <c r="B9" s="144">
        <v>1</v>
      </c>
      <c r="C9" s="160" t="s">
        <v>376</v>
      </c>
      <c r="D9" s="161" t="s">
        <v>316</v>
      </c>
      <c r="E9" s="160" t="s">
        <v>419</v>
      </c>
      <c r="F9" s="159" t="s">
        <v>199</v>
      </c>
      <c r="G9" s="160" t="s">
        <v>413</v>
      </c>
      <c r="H9" s="160">
        <v>17.420000000000002</v>
      </c>
      <c r="I9" s="229" t="s">
        <v>35</v>
      </c>
      <c r="J9" s="133">
        <f>IF(I9=0,0,VLOOKUP(I9,Reinigungsturnus!$A$5:$C$20,3,FALSE)*H9/12)</f>
        <v>5.8066666666666675</v>
      </c>
      <c r="K9" s="134"/>
      <c r="L9" s="135"/>
      <c r="M9" s="136"/>
      <c r="N9" s="136"/>
      <c r="O9" s="137"/>
      <c r="P9" s="134"/>
      <c r="Q9" s="135"/>
      <c r="R9" s="136"/>
      <c r="S9" s="137">
        <f>'SVS GR'!$E$62</f>
        <v>0</v>
      </c>
    </row>
    <row r="10" spans="1:24" ht="29.1" customHeight="1" x14ac:dyDescent="0.2">
      <c r="B10" s="144">
        <v>2</v>
      </c>
      <c r="C10" s="160" t="s">
        <v>376</v>
      </c>
      <c r="D10" s="161" t="s">
        <v>317</v>
      </c>
      <c r="E10" s="160" t="s">
        <v>419</v>
      </c>
      <c r="F10" s="159" t="s">
        <v>199</v>
      </c>
      <c r="G10" s="160" t="s">
        <v>413</v>
      </c>
      <c r="H10" s="160">
        <v>60.44</v>
      </c>
      <c r="I10" s="229" t="s">
        <v>35</v>
      </c>
      <c r="J10" s="133">
        <f>IF(I10=0,0,VLOOKUP(I10,Reinigungsturnus!$A$5:$C$20,3,FALSE)*H10/12)</f>
        <v>20.146666666666665</v>
      </c>
      <c r="K10" s="134"/>
      <c r="L10" s="135"/>
      <c r="M10" s="136"/>
      <c r="N10" s="136"/>
      <c r="O10" s="137"/>
      <c r="P10" s="134"/>
      <c r="Q10" s="135"/>
      <c r="R10" s="136"/>
      <c r="S10" s="137">
        <f>'SVS GR'!$E$62</f>
        <v>0</v>
      </c>
    </row>
    <row r="11" spans="1:24" ht="29.1" customHeight="1" x14ac:dyDescent="0.2">
      <c r="B11" s="144">
        <v>3</v>
      </c>
      <c r="C11" s="160" t="s">
        <v>376</v>
      </c>
      <c r="D11" s="161" t="s">
        <v>318</v>
      </c>
      <c r="E11" s="160" t="s">
        <v>419</v>
      </c>
      <c r="F11" s="159" t="s">
        <v>199</v>
      </c>
      <c r="G11" s="160" t="s">
        <v>413</v>
      </c>
      <c r="H11" s="160">
        <v>47.94</v>
      </c>
      <c r="I11" s="229" t="s">
        <v>35</v>
      </c>
      <c r="J11" s="133">
        <f>IF(I11=0,0,VLOOKUP(I11,Reinigungsturnus!$A$5:$C$20,3,FALSE)*H11/12)</f>
        <v>15.979999999999999</v>
      </c>
      <c r="K11" s="134"/>
      <c r="L11" s="135"/>
      <c r="M11" s="136"/>
      <c r="N11" s="136"/>
      <c r="O11" s="137"/>
      <c r="P11" s="134"/>
      <c r="Q11" s="135"/>
      <c r="R11" s="136"/>
      <c r="S11" s="137">
        <f>'SVS GR'!$E$62</f>
        <v>0</v>
      </c>
    </row>
    <row r="12" spans="1:24" ht="29.1" customHeight="1" x14ac:dyDescent="0.2">
      <c r="B12" s="144">
        <v>4</v>
      </c>
      <c r="C12" s="160" t="s">
        <v>377</v>
      </c>
      <c r="D12" s="161" t="s">
        <v>319</v>
      </c>
      <c r="E12" s="160" t="s">
        <v>419</v>
      </c>
      <c r="F12" s="159" t="s">
        <v>199</v>
      </c>
      <c r="G12" s="160" t="s">
        <v>413</v>
      </c>
      <c r="H12" s="160">
        <v>28.45</v>
      </c>
      <c r="I12" s="229" t="s">
        <v>35</v>
      </c>
      <c r="J12" s="133">
        <f>IF(I12=0,0,VLOOKUP(I12,Reinigungsturnus!$A$5:$C$20,3,FALSE)*H12/12)</f>
        <v>9.4833333333333325</v>
      </c>
      <c r="K12" s="134"/>
      <c r="L12" s="135"/>
      <c r="M12" s="136"/>
      <c r="N12" s="136"/>
      <c r="O12" s="137"/>
      <c r="P12" s="134"/>
      <c r="Q12" s="135"/>
      <c r="R12" s="136"/>
      <c r="S12" s="137">
        <f>'SVS GR'!$E$62</f>
        <v>0</v>
      </c>
    </row>
    <row r="13" spans="1:24" ht="29.1" customHeight="1" x14ac:dyDescent="0.2">
      <c r="B13" s="144">
        <v>5</v>
      </c>
      <c r="C13" s="160" t="s">
        <v>378</v>
      </c>
      <c r="D13" s="161" t="s">
        <v>320</v>
      </c>
      <c r="E13" s="160" t="s">
        <v>419</v>
      </c>
      <c r="F13" s="159"/>
      <c r="G13" s="160" t="s">
        <v>413</v>
      </c>
      <c r="H13" s="160">
        <v>6.52</v>
      </c>
      <c r="I13" s="230"/>
      <c r="J13" s="133">
        <f>IF(I13=0,0,VLOOKUP(I13,Reinigungsturnus!$A$5:$C$20,3,FALSE)*H13/12)</f>
        <v>0</v>
      </c>
      <c r="K13" s="134"/>
      <c r="L13" s="135"/>
      <c r="M13" s="136"/>
      <c r="N13" s="136"/>
      <c r="O13" s="137"/>
      <c r="P13" s="134"/>
      <c r="Q13" s="135"/>
      <c r="R13" s="136"/>
      <c r="S13" s="137">
        <f>'SVS GR'!$E$62</f>
        <v>0</v>
      </c>
    </row>
    <row r="14" spans="1:24" ht="29.1" customHeight="1" x14ac:dyDescent="0.2">
      <c r="B14" s="144">
        <v>6</v>
      </c>
      <c r="C14" s="162" t="s">
        <v>379</v>
      </c>
      <c r="D14" s="163" t="s">
        <v>321</v>
      </c>
      <c r="E14" s="160" t="s">
        <v>419</v>
      </c>
      <c r="F14" s="165" t="s">
        <v>199</v>
      </c>
      <c r="G14" s="162" t="s">
        <v>413</v>
      </c>
      <c r="H14" s="162">
        <v>28.31</v>
      </c>
      <c r="I14" s="229" t="s">
        <v>35</v>
      </c>
      <c r="J14" s="133">
        <f>IF(I14=0,0,VLOOKUP(I14,Reinigungsturnus!$A$5:$C$20,3,FALSE)*H14/12)</f>
        <v>9.4366666666666656</v>
      </c>
      <c r="K14" s="134"/>
      <c r="L14" s="135"/>
      <c r="M14" s="136"/>
      <c r="N14" s="136"/>
      <c r="O14" s="137"/>
      <c r="P14" s="134"/>
      <c r="Q14" s="135"/>
      <c r="R14" s="136"/>
      <c r="S14" s="137">
        <f>'SVS GR'!$E$62</f>
        <v>0</v>
      </c>
    </row>
    <row r="15" spans="1:24" ht="29.1" customHeight="1" x14ac:dyDescent="0.2">
      <c r="B15" s="144">
        <v>7</v>
      </c>
      <c r="C15" s="160" t="s">
        <v>380</v>
      </c>
      <c r="D15" s="161" t="s">
        <v>322</v>
      </c>
      <c r="E15" s="160" t="s">
        <v>419</v>
      </c>
      <c r="F15" s="159" t="s">
        <v>199</v>
      </c>
      <c r="G15" s="160" t="s">
        <v>413</v>
      </c>
      <c r="H15" s="160">
        <v>22.64</v>
      </c>
      <c r="I15" s="229" t="s">
        <v>35</v>
      </c>
      <c r="J15" s="133">
        <f>IF(I15=0,0,VLOOKUP(I15,Reinigungsturnus!$A$5:$C$20,3,FALSE)*H15/12)</f>
        <v>7.5466666666666669</v>
      </c>
      <c r="K15" s="134"/>
      <c r="L15" s="135"/>
      <c r="M15" s="136"/>
      <c r="N15" s="136"/>
      <c r="O15" s="137"/>
      <c r="P15" s="134"/>
      <c r="Q15" s="135"/>
      <c r="R15" s="136"/>
      <c r="S15" s="137">
        <f>'SVS GR'!$E$62</f>
        <v>0</v>
      </c>
    </row>
    <row r="16" spans="1:24" ht="29.1" customHeight="1" x14ac:dyDescent="0.2">
      <c r="B16" s="144">
        <v>8</v>
      </c>
      <c r="C16" s="160" t="s">
        <v>380</v>
      </c>
      <c r="D16" s="161" t="s">
        <v>323</v>
      </c>
      <c r="E16" s="160" t="s">
        <v>419</v>
      </c>
      <c r="F16" s="159" t="s">
        <v>199</v>
      </c>
      <c r="G16" s="160" t="s">
        <v>413</v>
      </c>
      <c r="H16" s="160">
        <v>29.91</v>
      </c>
      <c r="I16" s="229" t="s">
        <v>35</v>
      </c>
      <c r="J16" s="133">
        <f>IF(I16=0,0,VLOOKUP(I16,Reinigungsturnus!$A$5:$C$20,3,FALSE)*H16/12)</f>
        <v>9.9700000000000006</v>
      </c>
      <c r="K16" s="134"/>
      <c r="L16" s="135"/>
      <c r="M16" s="136"/>
      <c r="N16" s="136"/>
      <c r="O16" s="137"/>
      <c r="P16" s="134"/>
      <c r="Q16" s="135"/>
      <c r="R16" s="136"/>
      <c r="S16" s="137">
        <f>'SVS GR'!$E$62</f>
        <v>0</v>
      </c>
    </row>
    <row r="17" spans="2:27" ht="29.1" customHeight="1" x14ac:dyDescent="0.2">
      <c r="B17" s="144">
        <v>9</v>
      </c>
      <c r="C17" s="160" t="s">
        <v>381</v>
      </c>
      <c r="D17" s="161" t="s">
        <v>324</v>
      </c>
      <c r="E17" s="160" t="s">
        <v>419</v>
      </c>
      <c r="F17" s="159" t="s">
        <v>198</v>
      </c>
      <c r="G17" s="160" t="s">
        <v>414</v>
      </c>
      <c r="H17" s="160">
        <v>5.45</v>
      </c>
      <c r="I17" s="159" t="s">
        <v>11</v>
      </c>
      <c r="J17" s="133">
        <f>IF(I17=0,0,VLOOKUP(I17,Reinigungsturnus!$A$5:$C$20,3,FALSE)*H17/12)</f>
        <v>70.850000000000009</v>
      </c>
      <c r="K17" s="134"/>
      <c r="L17" s="135"/>
      <c r="M17" s="136"/>
      <c r="N17" s="136"/>
      <c r="O17" s="137"/>
      <c r="P17" s="134"/>
      <c r="Q17" s="135"/>
      <c r="R17" s="136"/>
      <c r="S17" s="137">
        <f>'SVS GR'!$E$62</f>
        <v>0</v>
      </c>
    </row>
    <row r="18" spans="2:27" ht="29.1" customHeight="1" x14ac:dyDescent="0.2">
      <c r="B18" s="144">
        <v>10</v>
      </c>
      <c r="C18" s="160" t="s">
        <v>381</v>
      </c>
      <c r="D18" s="161" t="s">
        <v>325</v>
      </c>
      <c r="E18" s="160" t="s">
        <v>419</v>
      </c>
      <c r="F18" s="159" t="s">
        <v>198</v>
      </c>
      <c r="G18" s="160" t="s">
        <v>414</v>
      </c>
      <c r="H18" s="160">
        <v>12.91</v>
      </c>
      <c r="I18" s="159" t="s">
        <v>11</v>
      </c>
      <c r="J18" s="133">
        <f>IF(I18=0,0,VLOOKUP(I18,Reinigungsturnus!$A$5:$C$20,3,FALSE)*H18/12)</f>
        <v>167.83</v>
      </c>
      <c r="K18" s="134"/>
      <c r="L18" s="135"/>
      <c r="M18" s="136"/>
      <c r="N18" s="136"/>
      <c r="O18" s="137"/>
      <c r="P18" s="134"/>
      <c r="Q18" s="135"/>
      <c r="R18" s="136"/>
      <c r="S18" s="137">
        <f>'SVS GR'!$E$62</f>
        <v>0</v>
      </c>
    </row>
    <row r="19" spans="2:27" ht="29.1" customHeight="1" x14ac:dyDescent="0.2">
      <c r="B19" s="144">
        <v>11</v>
      </c>
      <c r="C19" s="160" t="s">
        <v>382</v>
      </c>
      <c r="D19" s="161" t="s">
        <v>326</v>
      </c>
      <c r="E19" s="160" t="s">
        <v>419</v>
      </c>
      <c r="F19" s="159" t="s">
        <v>198</v>
      </c>
      <c r="G19" s="160" t="s">
        <v>414</v>
      </c>
      <c r="H19" s="160">
        <v>5.0599999999999996</v>
      </c>
      <c r="I19" s="159" t="s">
        <v>11</v>
      </c>
      <c r="J19" s="133">
        <f>IF(I19=0,0,VLOOKUP(I19,Reinigungsturnus!$A$5:$C$20,3,FALSE)*H19/12)</f>
        <v>65.779999999999987</v>
      </c>
      <c r="K19" s="134"/>
      <c r="L19" s="135"/>
      <c r="M19" s="136"/>
      <c r="N19" s="136"/>
      <c r="O19" s="137"/>
      <c r="P19" s="134"/>
      <c r="Q19" s="135"/>
      <c r="R19" s="136"/>
      <c r="S19" s="137">
        <f>'SVS GR'!$E$62</f>
        <v>0</v>
      </c>
    </row>
    <row r="20" spans="2:27" ht="29.1" customHeight="1" x14ac:dyDescent="0.2">
      <c r="B20" s="144">
        <v>12</v>
      </c>
      <c r="C20" s="160" t="s">
        <v>383</v>
      </c>
      <c r="D20" s="161" t="s">
        <v>327</v>
      </c>
      <c r="E20" s="160" t="s">
        <v>419</v>
      </c>
      <c r="F20" s="159" t="s">
        <v>198</v>
      </c>
      <c r="G20" s="160" t="s">
        <v>414</v>
      </c>
      <c r="H20" s="160">
        <v>5.26</v>
      </c>
      <c r="I20" s="159" t="s">
        <v>11</v>
      </c>
      <c r="J20" s="133">
        <f>IF(I20=0,0,VLOOKUP(I20,Reinigungsturnus!$A$5:$C$20,3,FALSE)*H20/12)</f>
        <v>68.38</v>
      </c>
      <c r="K20" s="134"/>
      <c r="L20" s="135"/>
      <c r="M20" s="136"/>
      <c r="N20" s="136"/>
      <c r="O20" s="137"/>
      <c r="P20" s="134"/>
      <c r="Q20" s="135"/>
      <c r="R20" s="136"/>
      <c r="S20" s="137">
        <f>'SVS GR'!$E$62</f>
        <v>0</v>
      </c>
      <c r="AA20" s="171" t="s">
        <v>494</v>
      </c>
    </row>
    <row r="21" spans="2:27" ht="29.1" customHeight="1" x14ac:dyDescent="0.2">
      <c r="B21" s="144">
        <v>13</v>
      </c>
      <c r="C21" s="160" t="s">
        <v>383</v>
      </c>
      <c r="D21" s="161" t="s">
        <v>328</v>
      </c>
      <c r="E21" s="160" t="s">
        <v>419</v>
      </c>
      <c r="F21" s="159" t="s">
        <v>198</v>
      </c>
      <c r="G21" s="160" t="s">
        <v>414</v>
      </c>
      <c r="H21" s="160">
        <v>12.48</v>
      </c>
      <c r="I21" s="159" t="s">
        <v>11</v>
      </c>
      <c r="J21" s="133">
        <f>IF(I21=0,0,VLOOKUP(I21,Reinigungsturnus!$A$5:$C$20,3,FALSE)*H21/12)</f>
        <v>162.24</v>
      </c>
      <c r="K21" s="134"/>
      <c r="L21" s="135"/>
      <c r="M21" s="136"/>
      <c r="N21" s="136"/>
      <c r="O21" s="137"/>
      <c r="P21" s="134"/>
      <c r="Q21" s="135"/>
      <c r="R21" s="136"/>
      <c r="S21" s="137">
        <f>'SVS GR'!$E$62</f>
        <v>0</v>
      </c>
    </row>
    <row r="22" spans="2:27" ht="29.1" customHeight="1" x14ac:dyDescent="0.2">
      <c r="B22" s="144">
        <v>14</v>
      </c>
      <c r="C22" s="160" t="s">
        <v>377</v>
      </c>
      <c r="D22" s="161" t="s">
        <v>329</v>
      </c>
      <c r="E22" s="160" t="s">
        <v>419</v>
      </c>
      <c r="F22" s="159" t="s">
        <v>199</v>
      </c>
      <c r="G22" s="160" t="s">
        <v>413</v>
      </c>
      <c r="H22" s="160">
        <v>21.6</v>
      </c>
      <c r="I22" s="159" t="s">
        <v>35</v>
      </c>
      <c r="J22" s="133">
        <f>IF(I22=0,0,VLOOKUP(I22,Reinigungsturnus!$A$5:$C$20,3,FALSE)*H22/12)</f>
        <v>7.2</v>
      </c>
      <c r="K22" s="134"/>
      <c r="L22" s="135"/>
      <c r="M22" s="136"/>
      <c r="N22" s="136"/>
      <c r="O22" s="137"/>
      <c r="P22" s="134"/>
      <c r="Q22" s="135"/>
      <c r="R22" s="136"/>
      <c r="S22" s="137">
        <f>'SVS GR'!$E$62</f>
        <v>0</v>
      </c>
    </row>
    <row r="23" spans="2:27" ht="29.1" customHeight="1" x14ac:dyDescent="0.2">
      <c r="B23" s="144">
        <v>15</v>
      </c>
      <c r="C23" s="160" t="s">
        <v>384</v>
      </c>
      <c r="D23" s="161" t="s">
        <v>330</v>
      </c>
      <c r="E23" s="160" t="s">
        <v>419</v>
      </c>
      <c r="F23" s="159" t="s">
        <v>199</v>
      </c>
      <c r="G23" s="160" t="s">
        <v>415</v>
      </c>
      <c r="H23" s="160">
        <v>60.44</v>
      </c>
      <c r="I23" s="159" t="s">
        <v>25</v>
      </c>
      <c r="J23" s="133">
        <f>IF(I23=0,0,VLOOKUP(I23,Reinigungsturnus!$A$5:$C$20,3,FALSE)*H23/12)</f>
        <v>5.0366666666666662</v>
      </c>
      <c r="K23" s="134"/>
      <c r="L23" s="135"/>
      <c r="M23" s="136"/>
      <c r="N23" s="136"/>
      <c r="O23" s="137"/>
      <c r="P23" s="134"/>
      <c r="Q23" s="135"/>
      <c r="R23" s="136"/>
      <c r="S23" s="137">
        <f>'SVS GR'!$E$62</f>
        <v>0</v>
      </c>
    </row>
    <row r="24" spans="2:27" ht="29.1" customHeight="1" x14ac:dyDescent="0.2">
      <c r="B24" s="144">
        <v>16</v>
      </c>
      <c r="C24" s="160" t="s">
        <v>385</v>
      </c>
      <c r="D24" s="161" t="s">
        <v>331</v>
      </c>
      <c r="E24" s="160" t="s">
        <v>419</v>
      </c>
      <c r="F24" s="159" t="s">
        <v>199</v>
      </c>
      <c r="G24" s="160" t="s">
        <v>415</v>
      </c>
      <c r="H24" s="160">
        <v>17.89</v>
      </c>
      <c r="I24" s="159" t="s">
        <v>25</v>
      </c>
      <c r="J24" s="133">
        <f>IF(I24=0,0,VLOOKUP(I24,Reinigungsturnus!$A$5:$C$20,3,FALSE)*H24/12)</f>
        <v>1.4908333333333335</v>
      </c>
      <c r="K24" s="134"/>
      <c r="L24" s="135"/>
      <c r="M24" s="136"/>
      <c r="N24" s="136"/>
      <c r="O24" s="137"/>
      <c r="P24" s="134"/>
      <c r="Q24" s="135"/>
      <c r="R24" s="136"/>
      <c r="S24" s="137">
        <f>'SVS GR'!$E$62</f>
        <v>0</v>
      </c>
    </row>
    <row r="25" spans="2:27" ht="29.1" customHeight="1" x14ac:dyDescent="0.2">
      <c r="B25" s="144">
        <v>17</v>
      </c>
      <c r="C25" s="160" t="s">
        <v>385</v>
      </c>
      <c r="D25" s="161" t="s">
        <v>332</v>
      </c>
      <c r="E25" s="160" t="s">
        <v>419</v>
      </c>
      <c r="F25" s="159" t="s">
        <v>199</v>
      </c>
      <c r="G25" s="160" t="s">
        <v>415</v>
      </c>
      <c r="H25" s="160">
        <v>4.1500000000000004</v>
      </c>
      <c r="I25" s="159" t="s">
        <v>25</v>
      </c>
      <c r="J25" s="133">
        <f>IF(I25=0,0,VLOOKUP(I25,Reinigungsturnus!$A$5:$C$20,3,FALSE)*H25/12)</f>
        <v>0.34583333333333338</v>
      </c>
      <c r="K25" s="134"/>
      <c r="L25" s="135"/>
      <c r="M25" s="136"/>
      <c r="N25" s="136"/>
      <c r="O25" s="137"/>
      <c r="P25" s="134"/>
      <c r="Q25" s="135"/>
      <c r="R25" s="136"/>
      <c r="S25" s="137">
        <f>'SVS GR'!$E$62</f>
        <v>0</v>
      </c>
    </row>
    <row r="26" spans="2:27" ht="29.1" customHeight="1" x14ac:dyDescent="0.2">
      <c r="B26" s="144">
        <v>18</v>
      </c>
      <c r="C26" s="160" t="s">
        <v>385</v>
      </c>
      <c r="D26" s="161" t="s">
        <v>333</v>
      </c>
      <c r="E26" s="160" t="s">
        <v>419</v>
      </c>
      <c r="F26" s="159" t="s">
        <v>199</v>
      </c>
      <c r="G26" s="160" t="s">
        <v>415</v>
      </c>
      <c r="H26" s="160">
        <v>4.05</v>
      </c>
      <c r="I26" s="159" t="s">
        <v>25</v>
      </c>
      <c r="J26" s="133">
        <f>IF(I26=0,0,VLOOKUP(I26,Reinigungsturnus!$A$5:$C$20,3,FALSE)*H26/12)</f>
        <v>0.33749999999999997</v>
      </c>
      <c r="K26" s="134"/>
      <c r="L26" s="135"/>
      <c r="M26" s="136"/>
      <c r="N26" s="136"/>
      <c r="O26" s="137"/>
      <c r="P26" s="134"/>
      <c r="Q26" s="135"/>
      <c r="R26" s="136"/>
      <c r="S26" s="137">
        <f>'SVS GR'!$E$62</f>
        <v>0</v>
      </c>
    </row>
    <row r="27" spans="2:27" ht="29.1" customHeight="1" x14ac:dyDescent="0.2">
      <c r="B27" s="144">
        <v>19</v>
      </c>
      <c r="C27" s="162" t="s">
        <v>385</v>
      </c>
      <c r="D27" s="163" t="s">
        <v>334</v>
      </c>
      <c r="E27" s="160" t="s">
        <v>419</v>
      </c>
      <c r="F27" s="159" t="s">
        <v>199</v>
      </c>
      <c r="G27" s="162" t="s">
        <v>415</v>
      </c>
      <c r="H27" s="162">
        <v>4.1500000000000004</v>
      </c>
      <c r="I27" s="159" t="s">
        <v>25</v>
      </c>
      <c r="J27" s="133">
        <f>IF(I27=0,0,VLOOKUP(I27,Reinigungsturnus!$A$5:$C$20,3,FALSE)*H27/12)</f>
        <v>0.34583333333333338</v>
      </c>
      <c r="K27" s="134"/>
      <c r="L27" s="135"/>
      <c r="M27" s="136"/>
      <c r="N27" s="136"/>
      <c r="O27" s="137"/>
      <c r="P27" s="134"/>
      <c r="Q27" s="135"/>
      <c r="R27" s="136"/>
      <c r="S27" s="137">
        <f>'SVS GR'!$E$62</f>
        <v>0</v>
      </c>
    </row>
    <row r="28" spans="2:27" ht="29.1" customHeight="1" x14ac:dyDescent="0.2">
      <c r="B28" s="144">
        <v>20</v>
      </c>
      <c r="C28" s="160" t="s">
        <v>386</v>
      </c>
      <c r="D28" s="161" t="s">
        <v>335</v>
      </c>
      <c r="E28" s="160" t="s">
        <v>419</v>
      </c>
      <c r="F28" s="159" t="s">
        <v>199</v>
      </c>
      <c r="G28" s="160" t="s">
        <v>415</v>
      </c>
      <c r="H28" s="160">
        <v>37.450000000000003</v>
      </c>
      <c r="I28" s="159" t="s">
        <v>25</v>
      </c>
      <c r="J28" s="133">
        <f>IF(I28=0,0,VLOOKUP(I28,Reinigungsturnus!$A$5:$C$20,3,FALSE)*H28/12)</f>
        <v>3.1208333333333336</v>
      </c>
      <c r="K28" s="134"/>
      <c r="L28" s="135"/>
      <c r="M28" s="136"/>
      <c r="N28" s="136"/>
      <c r="O28" s="137"/>
      <c r="P28" s="134"/>
      <c r="Q28" s="135"/>
      <c r="R28" s="136"/>
      <c r="S28" s="137">
        <f>'SVS GR'!$E$62</f>
        <v>0</v>
      </c>
    </row>
    <row r="29" spans="2:27" ht="29.1" customHeight="1" x14ac:dyDescent="0.2">
      <c r="B29" s="144">
        <v>21</v>
      </c>
      <c r="C29" s="160" t="s">
        <v>387</v>
      </c>
      <c r="D29" s="161" t="s">
        <v>336</v>
      </c>
      <c r="E29" s="160" t="s">
        <v>419</v>
      </c>
      <c r="F29" s="159" t="s">
        <v>202</v>
      </c>
      <c r="G29" s="160" t="s">
        <v>416</v>
      </c>
      <c r="H29" s="160">
        <v>131.97</v>
      </c>
      <c r="I29" s="229" t="s">
        <v>11</v>
      </c>
      <c r="J29" s="133">
        <f>IF(I29=0,0,VLOOKUP(I29,Reinigungsturnus!$A$5:$C$20,3,FALSE)*H29/12)</f>
        <v>1715.61</v>
      </c>
      <c r="K29" s="134"/>
      <c r="L29" s="135"/>
      <c r="M29" s="136"/>
      <c r="N29" s="136"/>
      <c r="O29" s="137"/>
      <c r="P29" s="134"/>
      <c r="Q29" s="135"/>
      <c r="R29" s="136"/>
      <c r="S29" s="137">
        <f>'SVS GR'!$E$62</f>
        <v>0</v>
      </c>
    </row>
    <row r="30" spans="2:27" ht="29.1" customHeight="1" x14ac:dyDescent="0.2">
      <c r="B30" s="144">
        <v>22</v>
      </c>
      <c r="C30" s="160" t="s">
        <v>387</v>
      </c>
      <c r="D30" s="161" t="s">
        <v>337</v>
      </c>
      <c r="E30" s="160" t="s">
        <v>419</v>
      </c>
      <c r="F30" s="159" t="s">
        <v>202</v>
      </c>
      <c r="G30" s="160" t="s">
        <v>416</v>
      </c>
      <c r="H30" s="160">
        <v>9.69</v>
      </c>
      <c r="I30" s="229" t="s">
        <v>11</v>
      </c>
      <c r="J30" s="133">
        <f>IF(I30=0,0,VLOOKUP(I30,Reinigungsturnus!$A$5:$C$20,3,FALSE)*H30/12)</f>
        <v>125.96999999999998</v>
      </c>
      <c r="K30" s="134"/>
      <c r="L30" s="135"/>
      <c r="M30" s="136"/>
      <c r="N30" s="136"/>
      <c r="O30" s="137"/>
      <c r="P30" s="134"/>
      <c r="Q30" s="135"/>
      <c r="R30" s="136"/>
      <c r="S30" s="137">
        <f>'SVS GR'!$E$62</f>
        <v>0</v>
      </c>
    </row>
    <row r="31" spans="2:27" ht="29.1" customHeight="1" x14ac:dyDescent="0.2">
      <c r="B31" s="144">
        <v>23</v>
      </c>
      <c r="C31" s="160" t="s">
        <v>388</v>
      </c>
      <c r="D31" s="161" t="s">
        <v>338</v>
      </c>
      <c r="E31" s="160" t="s">
        <v>419</v>
      </c>
      <c r="F31" s="159" t="s">
        <v>197</v>
      </c>
      <c r="G31" s="160" t="s">
        <v>416</v>
      </c>
      <c r="H31" s="160">
        <v>16.78</v>
      </c>
      <c r="I31" s="229" t="s">
        <v>11</v>
      </c>
      <c r="J31" s="133">
        <f>IF(I31=0,0,VLOOKUP(I31,Reinigungsturnus!$A$5:$C$20,3,FALSE)*H31/12)</f>
        <v>218.14000000000001</v>
      </c>
      <c r="K31" s="134"/>
      <c r="L31" s="135"/>
      <c r="M31" s="136"/>
      <c r="N31" s="136"/>
      <c r="O31" s="137"/>
      <c r="P31" s="134"/>
      <c r="Q31" s="135"/>
      <c r="R31" s="136"/>
      <c r="S31" s="137">
        <f>'SVS GR'!$E$62</f>
        <v>0</v>
      </c>
    </row>
    <row r="32" spans="2:27" ht="29.1" customHeight="1" x14ac:dyDescent="0.2">
      <c r="B32" s="144">
        <v>24</v>
      </c>
      <c r="C32" s="160" t="s">
        <v>389</v>
      </c>
      <c r="D32" s="161" t="s">
        <v>339</v>
      </c>
      <c r="E32" s="160" t="s">
        <v>420</v>
      </c>
      <c r="F32" s="159" t="s">
        <v>200</v>
      </c>
      <c r="G32" s="160" t="s">
        <v>416</v>
      </c>
      <c r="H32" s="160">
        <v>47.1</v>
      </c>
      <c r="I32" s="229" t="s">
        <v>11</v>
      </c>
      <c r="J32" s="133">
        <f>IF(I32=0,0,VLOOKUP(I32,Reinigungsturnus!$A$5:$C$20,3,FALSE)*H32/12)</f>
        <v>612.30000000000007</v>
      </c>
      <c r="K32" s="134"/>
      <c r="L32" s="135"/>
      <c r="M32" s="136"/>
      <c r="N32" s="136"/>
      <c r="O32" s="137"/>
      <c r="P32" s="134"/>
      <c r="Q32" s="135"/>
      <c r="R32" s="136"/>
      <c r="S32" s="137">
        <f>'SVS GR'!$E$62</f>
        <v>0</v>
      </c>
    </row>
    <row r="33" spans="2:19" ht="29.1" customHeight="1" x14ac:dyDescent="0.2">
      <c r="B33" s="144">
        <v>25</v>
      </c>
      <c r="C33" s="160" t="s">
        <v>390</v>
      </c>
      <c r="D33" s="161" t="s">
        <v>340</v>
      </c>
      <c r="E33" s="160" t="s">
        <v>420</v>
      </c>
      <c r="F33" s="159" t="s">
        <v>201</v>
      </c>
      <c r="G33" s="160" t="s">
        <v>416</v>
      </c>
      <c r="H33" s="160">
        <v>40.630000000000003</v>
      </c>
      <c r="I33" s="229" t="s">
        <v>11</v>
      </c>
      <c r="J33" s="133">
        <f>IF(I33=0,0,VLOOKUP(I33,Reinigungsturnus!$A$5:$C$20,3,FALSE)*H33/12)</f>
        <v>528.19000000000005</v>
      </c>
      <c r="K33" s="134"/>
      <c r="L33" s="135"/>
      <c r="M33" s="136"/>
      <c r="N33" s="136"/>
      <c r="O33" s="137"/>
      <c r="P33" s="134"/>
      <c r="Q33" s="135"/>
      <c r="R33" s="136"/>
      <c r="S33" s="137">
        <f>'SVS GR'!$E$62</f>
        <v>0</v>
      </c>
    </row>
    <row r="34" spans="2:19" ht="29.1" customHeight="1" x14ac:dyDescent="0.2">
      <c r="B34" s="144">
        <v>26</v>
      </c>
      <c r="C34" s="160" t="s">
        <v>391</v>
      </c>
      <c r="D34" s="161" t="s">
        <v>341</v>
      </c>
      <c r="E34" s="160" t="s">
        <v>420</v>
      </c>
      <c r="F34" s="159" t="s">
        <v>200</v>
      </c>
      <c r="G34" s="160" t="s">
        <v>416</v>
      </c>
      <c r="H34" s="160">
        <v>49.38</v>
      </c>
      <c r="I34" s="229" t="s">
        <v>13</v>
      </c>
      <c r="J34" s="133">
        <f>IF(I34=0,0,VLOOKUP(I34,Reinigungsturnus!$A$5:$C$20,3,FALSE)*H34/12)</f>
        <v>1028.75</v>
      </c>
      <c r="K34" s="134"/>
      <c r="L34" s="135"/>
      <c r="M34" s="136"/>
      <c r="N34" s="136"/>
      <c r="O34" s="137"/>
      <c r="P34" s="134"/>
      <c r="Q34" s="135"/>
      <c r="R34" s="136"/>
      <c r="S34" s="137">
        <f>'SVS GR'!$E$62</f>
        <v>0</v>
      </c>
    </row>
    <row r="35" spans="2:19" ht="29.1" customHeight="1" x14ac:dyDescent="0.2">
      <c r="B35" s="144">
        <v>27</v>
      </c>
      <c r="C35" s="160" t="s">
        <v>392</v>
      </c>
      <c r="D35" s="161" t="s">
        <v>342</v>
      </c>
      <c r="E35" s="160" t="s">
        <v>420</v>
      </c>
      <c r="F35" s="159" t="s">
        <v>200</v>
      </c>
      <c r="G35" s="160" t="s">
        <v>416</v>
      </c>
      <c r="H35" s="160">
        <v>17</v>
      </c>
      <c r="I35" s="229" t="s">
        <v>13</v>
      </c>
      <c r="J35" s="133">
        <f>IF(I35=0,0,VLOOKUP(I35,Reinigungsturnus!$A$5:$C$20,3,FALSE)*H35/12)</f>
        <v>354.16666666666669</v>
      </c>
      <c r="K35" s="134"/>
      <c r="L35" s="135"/>
      <c r="M35" s="136"/>
      <c r="N35" s="136"/>
      <c r="O35" s="137"/>
      <c r="P35" s="134"/>
      <c r="Q35" s="135"/>
      <c r="R35" s="136"/>
      <c r="S35" s="137">
        <f>'SVS GR'!$E$62</f>
        <v>0</v>
      </c>
    </row>
    <row r="36" spans="2:19" ht="29.1" customHeight="1" x14ac:dyDescent="0.2">
      <c r="B36" s="144">
        <v>28</v>
      </c>
      <c r="C36" s="164" t="s">
        <v>393</v>
      </c>
      <c r="D36" s="160" t="s">
        <v>343</v>
      </c>
      <c r="E36" s="160" t="s">
        <v>420</v>
      </c>
      <c r="F36" s="159" t="s">
        <v>200</v>
      </c>
      <c r="G36" s="160" t="s">
        <v>416</v>
      </c>
      <c r="H36" s="160">
        <v>16.78</v>
      </c>
      <c r="I36" s="229" t="s">
        <v>13</v>
      </c>
      <c r="J36" s="133">
        <f>IF(I36=0,0,VLOOKUP(I36,Reinigungsturnus!$A$5:$C$20,3,FALSE)*H36/12)</f>
        <v>349.58333333333331</v>
      </c>
      <c r="K36" s="134"/>
      <c r="L36" s="135"/>
      <c r="M36" s="136"/>
      <c r="N36" s="136"/>
      <c r="O36" s="137"/>
      <c r="P36" s="134"/>
      <c r="Q36" s="135"/>
      <c r="R36" s="136"/>
      <c r="S36" s="137">
        <f>'SVS GR'!$E$62</f>
        <v>0</v>
      </c>
    </row>
    <row r="37" spans="2:19" ht="29.1" customHeight="1" x14ac:dyDescent="0.2">
      <c r="B37" s="144">
        <v>29</v>
      </c>
      <c r="C37" s="160" t="s">
        <v>394</v>
      </c>
      <c r="D37" s="161" t="s">
        <v>344</v>
      </c>
      <c r="E37" s="160" t="s">
        <v>420</v>
      </c>
      <c r="F37" s="159" t="s">
        <v>200</v>
      </c>
      <c r="G37" s="160" t="s">
        <v>416</v>
      </c>
      <c r="H37" s="160">
        <v>8.81</v>
      </c>
      <c r="I37" s="229" t="s">
        <v>13</v>
      </c>
      <c r="J37" s="133">
        <f>IF(I37=0,0,VLOOKUP(I37,Reinigungsturnus!$A$5:$C$20,3,FALSE)*H37/12)</f>
        <v>183.54166666666666</v>
      </c>
      <c r="K37" s="134"/>
      <c r="L37" s="135"/>
      <c r="M37" s="136"/>
      <c r="N37" s="136"/>
      <c r="O37" s="137"/>
      <c r="P37" s="134"/>
      <c r="Q37" s="135"/>
      <c r="R37" s="136"/>
      <c r="S37" s="137">
        <f>'SVS GR'!$E$62</f>
        <v>0</v>
      </c>
    </row>
    <row r="38" spans="2:19" ht="29.1" customHeight="1" x14ac:dyDescent="0.2">
      <c r="B38" s="144">
        <v>30</v>
      </c>
      <c r="C38" s="160" t="s">
        <v>395</v>
      </c>
      <c r="D38" s="161" t="s">
        <v>345</v>
      </c>
      <c r="E38" s="160" t="s">
        <v>420</v>
      </c>
      <c r="F38" s="159" t="s">
        <v>200</v>
      </c>
      <c r="G38" s="160" t="s">
        <v>414</v>
      </c>
      <c r="H38" s="160">
        <v>5.73</v>
      </c>
      <c r="I38" s="229" t="s">
        <v>13</v>
      </c>
      <c r="J38" s="133">
        <f>IF(I38=0,0,VLOOKUP(I38,Reinigungsturnus!$A$5:$C$20,3,FALSE)*H38/12)</f>
        <v>119.375</v>
      </c>
      <c r="K38" s="134"/>
      <c r="L38" s="135"/>
      <c r="M38" s="136"/>
      <c r="N38" s="136"/>
      <c r="O38" s="137"/>
      <c r="P38" s="134"/>
      <c r="Q38" s="135"/>
      <c r="R38" s="136"/>
      <c r="S38" s="137">
        <f>'SVS GR'!$E$62</f>
        <v>0</v>
      </c>
    </row>
    <row r="39" spans="2:19" ht="29.1" customHeight="1" x14ac:dyDescent="0.2">
      <c r="B39" s="144">
        <v>31</v>
      </c>
      <c r="C39" s="160" t="s">
        <v>396</v>
      </c>
      <c r="D39" s="161" t="s">
        <v>346</v>
      </c>
      <c r="E39" s="160" t="s">
        <v>420</v>
      </c>
      <c r="F39" s="159" t="s">
        <v>200</v>
      </c>
      <c r="G39" s="160" t="s">
        <v>414</v>
      </c>
      <c r="H39" s="160">
        <v>10.81</v>
      </c>
      <c r="I39" s="229" t="s">
        <v>13</v>
      </c>
      <c r="J39" s="133">
        <f>IF(I39=0,0,VLOOKUP(I39,Reinigungsturnus!$A$5:$C$20,3,FALSE)*H39/12)</f>
        <v>225.20833333333334</v>
      </c>
      <c r="K39" s="134"/>
      <c r="L39" s="135"/>
      <c r="M39" s="136"/>
      <c r="N39" s="136"/>
      <c r="O39" s="137"/>
      <c r="P39" s="134"/>
      <c r="Q39" s="135"/>
      <c r="R39" s="136"/>
      <c r="S39" s="137">
        <f>'SVS GR'!$E$62</f>
        <v>0</v>
      </c>
    </row>
    <row r="40" spans="2:19" ht="29.1" customHeight="1" x14ac:dyDescent="0.2">
      <c r="B40" s="144">
        <v>32</v>
      </c>
      <c r="C40" s="160" t="s">
        <v>397</v>
      </c>
      <c r="D40" s="161" t="s">
        <v>347</v>
      </c>
      <c r="E40" s="160" t="s">
        <v>420</v>
      </c>
      <c r="F40" s="159" t="s">
        <v>200</v>
      </c>
      <c r="G40" s="160" t="s">
        <v>416</v>
      </c>
      <c r="H40" s="160">
        <v>17.88</v>
      </c>
      <c r="I40" s="159" t="s">
        <v>14</v>
      </c>
      <c r="J40" s="133">
        <f>IF(I40=0,0,VLOOKUP(I40,Reinigungsturnus!$A$5:$C$20,3,FALSE)*H40/12)</f>
        <v>77.48</v>
      </c>
      <c r="K40" s="134"/>
      <c r="L40" s="135"/>
      <c r="M40" s="136"/>
      <c r="N40" s="136"/>
      <c r="O40" s="137"/>
      <c r="P40" s="134"/>
      <c r="Q40" s="135"/>
      <c r="R40" s="136"/>
      <c r="S40" s="137">
        <f>'SVS GR'!$E$62</f>
        <v>0</v>
      </c>
    </row>
    <row r="41" spans="2:19" ht="29.1" customHeight="1" x14ac:dyDescent="0.2">
      <c r="B41" s="144">
        <v>33</v>
      </c>
      <c r="C41" s="162" t="s">
        <v>397</v>
      </c>
      <c r="D41" s="163" t="s">
        <v>348</v>
      </c>
      <c r="E41" s="160" t="s">
        <v>420</v>
      </c>
      <c r="F41" s="159" t="s">
        <v>200</v>
      </c>
      <c r="G41" s="162" t="s">
        <v>416</v>
      </c>
      <c r="H41" s="162">
        <v>22.18</v>
      </c>
      <c r="I41" s="159" t="s">
        <v>516</v>
      </c>
      <c r="J41" s="133" t="e">
        <f>IF(I41=0,0,VLOOKUP(I41,Reinigungsturnus!$A$5:$C$20,3,FALSE)*H41/12)</f>
        <v>#N/A</v>
      </c>
      <c r="K41" s="134"/>
      <c r="L41" s="135"/>
      <c r="M41" s="136"/>
      <c r="N41" s="136"/>
      <c r="O41" s="137"/>
      <c r="P41" s="134"/>
      <c r="Q41" s="135"/>
      <c r="R41" s="136"/>
      <c r="S41" s="137">
        <f>'SVS GR'!$E$62</f>
        <v>0</v>
      </c>
    </row>
    <row r="42" spans="2:19" ht="29.1" customHeight="1" x14ac:dyDescent="0.2">
      <c r="B42" s="144">
        <v>34</v>
      </c>
      <c r="C42" s="160" t="s">
        <v>397</v>
      </c>
      <c r="D42" s="161" t="s">
        <v>349</v>
      </c>
      <c r="E42" s="160" t="s">
        <v>420</v>
      </c>
      <c r="F42" s="159" t="s">
        <v>200</v>
      </c>
      <c r="G42" s="160" t="s">
        <v>416</v>
      </c>
      <c r="H42" s="160">
        <v>17.16</v>
      </c>
      <c r="I42" s="159" t="s">
        <v>14</v>
      </c>
      <c r="J42" s="133">
        <f>IF(I42=0,0,VLOOKUP(I42,Reinigungsturnus!$A$5:$C$20,3,FALSE)*H42/12)</f>
        <v>74.36</v>
      </c>
      <c r="K42" s="134"/>
      <c r="L42" s="135"/>
      <c r="M42" s="136"/>
      <c r="N42" s="136"/>
      <c r="O42" s="137"/>
      <c r="P42" s="134"/>
      <c r="Q42" s="135"/>
      <c r="R42" s="136"/>
      <c r="S42" s="137">
        <f>'SVS GR'!$E$62</f>
        <v>0</v>
      </c>
    </row>
    <row r="43" spans="2:19" ht="29.1" customHeight="1" x14ac:dyDescent="0.2">
      <c r="B43" s="144">
        <v>35</v>
      </c>
      <c r="C43" s="160" t="s">
        <v>398</v>
      </c>
      <c r="D43" s="161" t="s">
        <v>350</v>
      </c>
      <c r="E43" s="160" t="s">
        <v>420</v>
      </c>
      <c r="F43" s="159" t="s">
        <v>200</v>
      </c>
      <c r="G43" s="160" t="s">
        <v>416</v>
      </c>
      <c r="H43" s="160">
        <v>15.07</v>
      </c>
      <c r="I43" s="159" t="s">
        <v>14</v>
      </c>
      <c r="J43" s="133">
        <f>IF(I43=0,0,VLOOKUP(I43,Reinigungsturnus!$A$5:$C$20,3,FALSE)*H43/12)</f>
        <v>65.303333333333327</v>
      </c>
      <c r="K43" s="134"/>
      <c r="L43" s="135"/>
      <c r="M43" s="136"/>
      <c r="N43" s="136"/>
      <c r="O43" s="137"/>
      <c r="P43" s="134"/>
      <c r="Q43" s="135"/>
      <c r="R43" s="136"/>
      <c r="S43" s="137">
        <f>'SVS GR'!$E$62</f>
        <v>0</v>
      </c>
    </row>
    <row r="44" spans="2:19" ht="29.1" customHeight="1" x14ac:dyDescent="0.2">
      <c r="B44" s="144">
        <v>36</v>
      </c>
      <c r="C44" s="160" t="s">
        <v>399</v>
      </c>
      <c r="D44" s="161" t="s">
        <v>351</v>
      </c>
      <c r="E44" s="160" t="s">
        <v>420</v>
      </c>
      <c r="F44" s="159" t="s">
        <v>200</v>
      </c>
      <c r="G44" s="160" t="s">
        <v>416</v>
      </c>
      <c r="H44" s="160">
        <v>9.1999999999999993</v>
      </c>
      <c r="I44" s="159" t="s">
        <v>11</v>
      </c>
      <c r="J44" s="133">
        <f>IF(I44=0,0,VLOOKUP(I44,Reinigungsturnus!$A$5:$C$20,3,FALSE)*H44/12)</f>
        <v>119.59999999999998</v>
      </c>
      <c r="K44" s="134"/>
      <c r="L44" s="135"/>
      <c r="M44" s="136"/>
      <c r="N44" s="136"/>
      <c r="O44" s="137"/>
      <c r="P44" s="134"/>
      <c r="Q44" s="135"/>
      <c r="R44" s="136"/>
      <c r="S44" s="137">
        <f>'SVS GR'!$E$62</f>
        <v>0</v>
      </c>
    </row>
    <row r="45" spans="2:19" ht="29.1" customHeight="1" x14ac:dyDescent="0.2">
      <c r="B45" s="144">
        <v>37</v>
      </c>
      <c r="C45" s="160" t="s">
        <v>400</v>
      </c>
      <c r="D45" s="161" t="s">
        <v>352</v>
      </c>
      <c r="E45" s="160" t="s">
        <v>420</v>
      </c>
      <c r="F45" s="159" t="s">
        <v>202</v>
      </c>
      <c r="G45" s="160" t="s">
        <v>416</v>
      </c>
      <c r="H45" s="160">
        <v>42.58</v>
      </c>
      <c r="I45" s="159" t="s">
        <v>11</v>
      </c>
      <c r="J45" s="133">
        <f>IF(I45=0,0,VLOOKUP(I45,Reinigungsturnus!$A$5:$C$20,3,FALSE)*H45/12)</f>
        <v>553.54</v>
      </c>
      <c r="K45" s="134"/>
      <c r="L45" s="135"/>
      <c r="M45" s="136"/>
      <c r="N45" s="136"/>
      <c r="O45" s="137"/>
      <c r="P45" s="134"/>
      <c r="Q45" s="135"/>
      <c r="R45" s="136"/>
      <c r="S45" s="137">
        <f>'SVS GR'!$E$62</f>
        <v>0</v>
      </c>
    </row>
    <row r="46" spans="2:19" ht="29.1" customHeight="1" x14ac:dyDescent="0.2">
      <c r="B46" s="144">
        <v>38</v>
      </c>
      <c r="C46" s="160" t="s">
        <v>401</v>
      </c>
      <c r="D46" s="161" t="s">
        <v>353</v>
      </c>
      <c r="E46" s="160" t="s">
        <v>420</v>
      </c>
      <c r="F46" s="159" t="s">
        <v>202</v>
      </c>
      <c r="G46" s="160" t="s">
        <v>417</v>
      </c>
      <c r="H46" s="160">
        <v>144.01</v>
      </c>
      <c r="I46" s="159" t="s">
        <v>13</v>
      </c>
      <c r="J46" s="133">
        <f>IF(I46=0,0,VLOOKUP(I46,Reinigungsturnus!$A$5:$C$20,3,FALSE)*H46/12)</f>
        <v>3000.2083333333335</v>
      </c>
      <c r="K46" s="134"/>
      <c r="L46" s="135"/>
      <c r="M46" s="136"/>
      <c r="N46" s="136"/>
      <c r="O46" s="137"/>
      <c r="P46" s="134"/>
      <c r="Q46" s="135"/>
      <c r="R46" s="136"/>
      <c r="S46" s="137">
        <f>'SVS GR'!$E$62</f>
        <v>0</v>
      </c>
    </row>
    <row r="47" spans="2:19" s="273" customFormat="1" ht="29.1" customHeight="1" x14ac:dyDescent="0.2">
      <c r="B47" s="144">
        <v>39</v>
      </c>
      <c r="C47" s="160" t="s">
        <v>518</v>
      </c>
      <c r="D47" s="161" t="s">
        <v>517</v>
      </c>
      <c r="E47" s="160" t="s">
        <v>519</v>
      </c>
      <c r="F47" s="159" t="s">
        <v>197</v>
      </c>
      <c r="G47" s="160" t="s">
        <v>416</v>
      </c>
      <c r="H47" s="160">
        <v>4.12</v>
      </c>
      <c r="I47" s="229" t="s">
        <v>11</v>
      </c>
      <c r="J47" s="133">
        <f>IF(I47=0,0,VLOOKUP(I47,Reinigungsturnus!$A$5:$C$20,3,FALSE)*H47/12)</f>
        <v>53.56</v>
      </c>
      <c r="K47" s="134"/>
      <c r="L47" s="135"/>
      <c r="M47" s="136"/>
      <c r="N47" s="136"/>
      <c r="O47" s="137"/>
      <c r="P47" s="134"/>
      <c r="Q47" s="135"/>
      <c r="R47" s="136"/>
      <c r="S47" s="137"/>
    </row>
    <row r="48" spans="2:19" ht="29.1" customHeight="1" x14ac:dyDescent="0.2">
      <c r="B48" s="144">
        <v>40</v>
      </c>
      <c r="C48" s="160" t="s">
        <v>388</v>
      </c>
      <c r="D48" s="161" t="s">
        <v>354</v>
      </c>
      <c r="E48" s="160" t="s">
        <v>420</v>
      </c>
      <c r="F48" s="159" t="s">
        <v>197</v>
      </c>
      <c r="G48" s="160" t="s">
        <v>416</v>
      </c>
      <c r="H48" s="160">
        <v>32.299999999999997</v>
      </c>
      <c r="I48" s="159" t="s">
        <v>13</v>
      </c>
      <c r="J48" s="133">
        <f>IF(I48=0,0,VLOOKUP(I48,Reinigungsturnus!$A$5:$C$20,3,FALSE)*H48/12)</f>
        <v>672.91666666666663</v>
      </c>
      <c r="K48" s="134"/>
      <c r="L48" s="135"/>
      <c r="M48" s="136"/>
      <c r="N48" s="136"/>
      <c r="O48" s="137"/>
      <c r="P48" s="134"/>
      <c r="Q48" s="135"/>
      <c r="R48" s="136"/>
      <c r="S48" s="137">
        <f>'SVS GR'!$E$62</f>
        <v>0</v>
      </c>
    </row>
    <row r="49" spans="2:19" ht="29.1" customHeight="1" x14ac:dyDescent="0.2">
      <c r="B49" s="144">
        <v>41</v>
      </c>
      <c r="C49" s="160" t="s">
        <v>389</v>
      </c>
      <c r="D49" s="161" t="s">
        <v>355</v>
      </c>
      <c r="E49" s="160" t="s">
        <v>420</v>
      </c>
      <c r="F49" s="159" t="s">
        <v>200</v>
      </c>
      <c r="G49" s="160" t="s">
        <v>416</v>
      </c>
      <c r="H49" s="160">
        <v>46.27</v>
      </c>
      <c r="I49" s="159" t="s">
        <v>11</v>
      </c>
      <c r="J49" s="133">
        <f>IF(I49=0,0,VLOOKUP(I49,Reinigungsturnus!$A$5:$C$20,3,FALSE)*H49/12)</f>
        <v>601.5100000000001</v>
      </c>
      <c r="K49" s="134"/>
      <c r="L49" s="135"/>
      <c r="M49" s="136"/>
      <c r="N49" s="136"/>
      <c r="O49" s="137"/>
      <c r="P49" s="134"/>
      <c r="Q49" s="135"/>
      <c r="R49" s="136"/>
      <c r="S49" s="137">
        <f>'SVS GR'!$E$62</f>
        <v>0</v>
      </c>
    </row>
    <row r="50" spans="2:19" ht="29.1" customHeight="1" x14ac:dyDescent="0.2">
      <c r="B50" s="144">
        <v>42</v>
      </c>
      <c r="C50" s="160" t="s">
        <v>402</v>
      </c>
      <c r="D50" s="161" t="s">
        <v>356</v>
      </c>
      <c r="E50" s="160" t="s">
        <v>421</v>
      </c>
      <c r="F50" s="159" t="s">
        <v>200</v>
      </c>
      <c r="G50" s="160" t="s">
        <v>416</v>
      </c>
      <c r="H50" s="160">
        <v>113.36</v>
      </c>
      <c r="I50" s="159" t="s">
        <v>11</v>
      </c>
      <c r="J50" s="133">
        <f>IF(I50=0,0,VLOOKUP(I50,Reinigungsturnus!$A$5:$C$20,3,FALSE)*H50/12)</f>
        <v>1473.68</v>
      </c>
      <c r="K50" s="134"/>
      <c r="L50" s="135"/>
      <c r="M50" s="136"/>
      <c r="N50" s="136"/>
      <c r="O50" s="137"/>
      <c r="P50" s="134"/>
      <c r="Q50" s="135"/>
      <c r="R50" s="136"/>
      <c r="S50" s="137">
        <f>'SVS GR'!$E$62</f>
        <v>0</v>
      </c>
    </row>
    <row r="51" spans="2:19" ht="29.1" customHeight="1" x14ac:dyDescent="0.2">
      <c r="B51" s="144">
        <v>43</v>
      </c>
      <c r="C51" s="160" t="s">
        <v>403</v>
      </c>
      <c r="D51" s="161" t="s">
        <v>357</v>
      </c>
      <c r="E51" s="160" t="s">
        <v>421</v>
      </c>
      <c r="F51" s="159" t="s">
        <v>200</v>
      </c>
      <c r="G51" s="160" t="s">
        <v>418</v>
      </c>
      <c r="H51" s="160">
        <v>38.32</v>
      </c>
      <c r="I51" s="159" t="s">
        <v>11</v>
      </c>
      <c r="J51" s="133">
        <f>IF(I51=0,0,VLOOKUP(I51,Reinigungsturnus!$A$5:$C$20,3,FALSE)*H51/12)</f>
        <v>498.16</v>
      </c>
      <c r="K51" s="134"/>
      <c r="L51" s="135"/>
      <c r="M51" s="136"/>
      <c r="N51" s="136"/>
      <c r="O51" s="137"/>
      <c r="P51" s="134"/>
      <c r="Q51" s="135"/>
      <c r="R51" s="136"/>
      <c r="S51" s="137">
        <f>'SVS GR'!$E$62</f>
        <v>0</v>
      </c>
    </row>
    <row r="52" spans="2:19" ht="29.1" customHeight="1" x14ac:dyDescent="0.2">
      <c r="B52" s="144">
        <v>44</v>
      </c>
      <c r="C52" s="160" t="s">
        <v>404</v>
      </c>
      <c r="D52" s="161" t="s">
        <v>358</v>
      </c>
      <c r="E52" s="160" t="s">
        <v>421</v>
      </c>
      <c r="F52" s="159" t="s">
        <v>200</v>
      </c>
      <c r="G52" s="160" t="s">
        <v>416</v>
      </c>
      <c r="H52" s="160">
        <v>22.36</v>
      </c>
      <c r="I52" s="159" t="s">
        <v>11</v>
      </c>
      <c r="J52" s="133">
        <f>IF(I52=0,0,VLOOKUP(I52,Reinigungsturnus!$A$5:$C$20,3,FALSE)*H52/12)</f>
        <v>290.68</v>
      </c>
      <c r="K52" s="134"/>
      <c r="L52" s="135"/>
      <c r="M52" s="136"/>
      <c r="N52" s="136"/>
      <c r="O52" s="137"/>
      <c r="P52" s="134"/>
      <c r="Q52" s="135"/>
      <c r="R52" s="136"/>
      <c r="S52" s="137">
        <f>'SVS GR'!$E$62</f>
        <v>0</v>
      </c>
    </row>
    <row r="53" spans="2:19" ht="29.1" customHeight="1" x14ac:dyDescent="0.2">
      <c r="B53" s="144">
        <v>45</v>
      </c>
      <c r="C53" s="162" t="s">
        <v>404</v>
      </c>
      <c r="D53" s="163" t="s">
        <v>359</v>
      </c>
      <c r="E53" s="160" t="s">
        <v>421</v>
      </c>
      <c r="F53" s="159" t="s">
        <v>200</v>
      </c>
      <c r="G53" s="162" t="s">
        <v>416</v>
      </c>
      <c r="H53" s="162">
        <v>23.47</v>
      </c>
      <c r="I53" s="159" t="s">
        <v>11</v>
      </c>
      <c r="J53" s="133">
        <f>IF(I53=0,0,VLOOKUP(I53,Reinigungsturnus!$A$5:$C$20,3,FALSE)*H53/12)</f>
        <v>305.10999999999996</v>
      </c>
      <c r="K53" s="134"/>
      <c r="L53" s="135"/>
      <c r="M53" s="136"/>
      <c r="N53" s="136"/>
      <c r="O53" s="137"/>
      <c r="P53" s="134"/>
      <c r="Q53" s="135"/>
      <c r="R53" s="136"/>
      <c r="S53" s="137">
        <f>'SVS GR'!$E$62</f>
        <v>0</v>
      </c>
    </row>
    <row r="54" spans="2:19" ht="29.1" customHeight="1" x14ac:dyDescent="0.2">
      <c r="B54" s="144">
        <v>46</v>
      </c>
      <c r="C54" s="160" t="s">
        <v>405</v>
      </c>
      <c r="D54" s="161" t="s">
        <v>360</v>
      </c>
      <c r="E54" s="160" t="s">
        <v>421</v>
      </c>
      <c r="F54" s="159" t="s">
        <v>200</v>
      </c>
      <c r="G54" s="160" t="s">
        <v>416</v>
      </c>
      <c r="H54" s="160">
        <v>7.78</v>
      </c>
      <c r="I54" s="159" t="s">
        <v>11</v>
      </c>
      <c r="J54" s="133">
        <f>IF(I54=0,0,VLOOKUP(I54,Reinigungsturnus!$A$5:$C$20,3,FALSE)*H54/12)</f>
        <v>101.14</v>
      </c>
      <c r="K54" s="134"/>
      <c r="L54" s="135"/>
      <c r="M54" s="136"/>
      <c r="N54" s="136"/>
      <c r="O54" s="137"/>
      <c r="P54" s="134"/>
      <c r="Q54" s="135"/>
      <c r="R54" s="136"/>
      <c r="S54" s="137">
        <f>'SVS GR'!$E$62</f>
        <v>0</v>
      </c>
    </row>
    <row r="55" spans="2:19" ht="29.1" customHeight="1" x14ac:dyDescent="0.2">
      <c r="B55" s="144">
        <v>47</v>
      </c>
      <c r="C55" s="160" t="s">
        <v>404</v>
      </c>
      <c r="D55" s="161" t="s">
        <v>361</v>
      </c>
      <c r="E55" s="160" t="s">
        <v>421</v>
      </c>
      <c r="F55" s="159" t="s">
        <v>200</v>
      </c>
      <c r="G55" s="160" t="s">
        <v>416</v>
      </c>
      <c r="H55" s="160">
        <v>21.52</v>
      </c>
      <c r="I55" s="159" t="s">
        <v>11</v>
      </c>
      <c r="J55" s="133">
        <f>IF(I55=0,0,VLOOKUP(I55,Reinigungsturnus!$A$5:$C$20,3,FALSE)*H55/12)</f>
        <v>279.76</v>
      </c>
      <c r="K55" s="134"/>
      <c r="L55" s="135"/>
      <c r="M55" s="136"/>
      <c r="N55" s="136"/>
      <c r="O55" s="137"/>
      <c r="P55" s="134"/>
      <c r="Q55" s="135"/>
      <c r="R55" s="136"/>
      <c r="S55" s="137">
        <f>'SVS GR'!$E$62</f>
        <v>0</v>
      </c>
    </row>
    <row r="56" spans="2:19" ht="29.1" customHeight="1" x14ac:dyDescent="0.2">
      <c r="B56" s="144">
        <v>48</v>
      </c>
      <c r="C56" s="160" t="s">
        <v>406</v>
      </c>
      <c r="D56" s="161" t="s">
        <v>362</v>
      </c>
      <c r="E56" s="160" t="s">
        <v>421</v>
      </c>
      <c r="F56" s="159" t="s">
        <v>200</v>
      </c>
      <c r="G56" s="160" t="s">
        <v>416</v>
      </c>
      <c r="H56" s="160">
        <v>39.369999999999997</v>
      </c>
      <c r="I56" s="159" t="s">
        <v>11</v>
      </c>
      <c r="J56" s="133">
        <f>IF(I56=0,0,VLOOKUP(I56,Reinigungsturnus!$A$5:$C$20,3,FALSE)*H56/12)</f>
        <v>511.80999999999995</v>
      </c>
      <c r="K56" s="134"/>
      <c r="L56" s="135"/>
      <c r="M56" s="136"/>
      <c r="N56" s="136"/>
      <c r="O56" s="137"/>
      <c r="P56" s="134"/>
      <c r="Q56" s="135"/>
      <c r="R56" s="136"/>
      <c r="S56" s="137">
        <f>'SVS GR'!$E$62</f>
        <v>0</v>
      </c>
    </row>
    <row r="57" spans="2:19" ht="29.1" customHeight="1" x14ac:dyDescent="0.2">
      <c r="B57" s="144">
        <v>49</v>
      </c>
      <c r="C57" s="160" t="s">
        <v>407</v>
      </c>
      <c r="D57" s="161" t="s">
        <v>363</v>
      </c>
      <c r="E57" s="160" t="s">
        <v>421</v>
      </c>
      <c r="F57" s="159" t="s">
        <v>200</v>
      </c>
      <c r="G57" s="160" t="s">
        <v>416</v>
      </c>
      <c r="H57" s="160">
        <v>6.27</v>
      </c>
      <c r="I57" s="159" t="s">
        <v>11</v>
      </c>
      <c r="J57" s="133">
        <f>IF(I57=0,0,VLOOKUP(I57,Reinigungsturnus!$A$5:$C$20,3,FALSE)*H57/12)</f>
        <v>81.509999999999991</v>
      </c>
      <c r="K57" s="134"/>
      <c r="L57" s="135"/>
      <c r="M57" s="136"/>
      <c r="N57" s="136"/>
      <c r="O57" s="137"/>
      <c r="P57" s="134"/>
      <c r="Q57" s="135"/>
      <c r="R57" s="136"/>
      <c r="S57" s="137">
        <f>'SVS GR'!$E$62</f>
        <v>0</v>
      </c>
    </row>
    <row r="58" spans="2:19" ht="29.1" customHeight="1" x14ac:dyDescent="0.2">
      <c r="B58" s="144">
        <v>50</v>
      </c>
      <c r="C58" s="160" t="s">
        <v>406</v>
      </c>
      <c r="D58" s="161" t="s">
        <v>364</v>
      </c>
      <c r="E58" s="160" t="s">
        <v>421</v>
      </c>
      <c r="F58" s="159" t="s">
        <v>200</v>
      </c>
      <c r="G58" s="160" t="s">
        <v>416</v>
      </c>
      <c r="H58" s="160">
        <v>39.369999999999997</v>
      </c>
      <c r="I58" s="159" t="s">
        <v>11</v>
      </c>
      <c r="J58" s="133">
        <f>IF(I58=0,0,VLOOKUP(I58,Reinigungsturnus!$A$5:$C$20,3,FALSE)*H58/12)</f>
        <v>511.80999999999995</v>
      </c>
      <c r="K58" s="134"/>
      <c r="L58" s="135"/>
      <c r="M58" s="136"/>
      <c r="N58" s="136"/>
      <c r="O58" s="137"/>
      <c r="P58" s="134"/>
      <c r="Q58" s="135"/>
      <c r="R58" s="136"/>
      <c r="S58" s="137">
        <f>'SVS GR'!$E$62</f>
        <v>0</v>
      </c>
    </row>
    <row r="59" spans="2:19" ht="29.1" customHeight="1" x14ac:dyDescent="0.2">
      <c r="B59" s="144">
        <v>51</v>
      </c>
      <c r="C59" s="160" t="s">
        <v>408</v>
      </c>
      <c r="D59" s="161" t="s">
        <v>365</v>
      </c>
      <c r="E59" s="160" t="s">
        <v>421</v>
      </c>
      <c r="F59" s="159" t="s">
        <v>200</v>
      </c>
      <c r="G59" s="160" t="s">
        <v>416</v>
      </c>
      <c r="H59" s="160">
        <v>6.27</v>
      </c>
      <c r="I59" s="159" t="s">
        <v>11</v>
      </c>
      <c r="J59" s="133">
        <f>IF(I59=0,0,VLOOKUP(I59,Reinigungsturnus!$A$5:$C$20,3,FALSE)*H59/12)</f>
        <v>81.509999999999991</v>
      </c>
      <c r="K59" s="134"/>
      <c r="L59" s="135"/>
      <c r="M59" s="136"/>
      <c r="N59" s="136"/>
      <c r="O59" s="137"/>
      <c r="P59" s="134"/>
      <c r="Q59" s="135"/>
      <c r="R59" s="136"/>
      <c r="S59" s="137">
        <f>'SVS GR'!$E$62</f>
        <v>0</v>
      </c>
    </row>
    <row r="60" spans="2:19" ht="29.1" customHeight="1" x14ac:dyDescent="0.2">
      <c r="B60" s="144">
        <v>52</v>
      </c>
      <c r="C60" s="160" t="s">
        <v>409</v>
      </c>
      <c r="D60" s="161" t="s">
        <v>366</v>
      </c>
      <c r="E60" s="160" t="s">
        <v>421</v>
      </c>
      <c r="F60" s="159" t="s">
        <v>200</v>
      </c>
      <c r="G60" s="160" t="s">
        <v>416</v>
      </c>
      <c r="H60" s="160">
        <v>21.78</v>
      </c>
      <c r="I60" s="159" t="s">
        <v>11</v>
      </c>
      <c r="J60" s="133">
        <f>IF(I60=0,0,VLOOKUP(I60,Reinigungsturnus!$A$5:$C$20,3,FALSE)*H60/12)</f>
        <v>283.14000000000004</v>
      </c>
      <c r="K60" s="134"/>
      <c r="L60" s="135"/>
      <c r="M60" s="136"/>
      <c r="N60" s="136"/>
      <c r="O60" s="137"/>
      <c r="P60" s="134"/>
      <c r="Q60" s="135"/>
      <c r="R60" s="136"/>
      <c r="S60" s="137">
        <f>'SVS GR'!$E$62</f>
        <v>0</v>
      </c>
    </row>
    <row r="61" spans="2:19" ht="29.1" customHeight="1" x14ac:dyDescent="0.2">
      <c r="B61" s="144">
        <v>53</v>
      </c>
      <c r="C61" s="160" t="s">
        <v>404</v>
      </c>
      <c r="D61" s="161" t="s">
        <v>367</v>
      </c>
      <c r="E61" s="160" t="s">
        <v>421</v>
      </c>
      <c r="F61" s="159" t="s">
        <v>200</v>
      </c>
      <c r="G61" s="160" t="s">
        <v>416</v>
      </c>
      <c r="H61" s="160">
        <v>18.239999999999998</v>
      </c>
      <c r="I61" s="159" t="s">
        <v>11</v>
      </c>
      <c r="J61" s="133">
        <f>IF(I61=0,0,VLOOKUP(I61,Reinigungsturnus!$A$5:$C$20,3,FALSE)*H61/12)</f>
        <v>237.11999999999998</v>
      </c>
      <c r="K61" s="134"/>
      <c r="L61" s="135"/>
      <c r="M61" s="136"/>
      <c r="N61" s="136"/>
      <c r="O61" s="137"/>
      <c r="P61" s="134"/>
      <c r="Q61" s="135"/>
      <c r="R61" s="136"/>
      <c r="S61" s="137">
        <f>'SVS GR'!$E$62</f>
        <v>0</v>
      </c>
    </row>
    <row r="62" spans="2:19" ht="29.1" customHeight="1" x14ac:dyDescent="0.2">
      <c r="B62" s="144">
        <v>54</v>
      </c>
      <c r="C62" s="160" t="s">
        <v>404</v>
      </c>
      <c r="D62" s="161" t="s">
        <v>368</v>
      </c>
      <c r="E62" s="160" t="s">
        <v>421</v>
      </c>
      <c r="F62" s="159" t="s">
        <v>200</v>
      </c>
      <c r="G62" s="160" t="s">
        <v>416</v>
      </c>
      <c r="H62" s="160">
        <v>17.149999999999999</v>
      </c>
      <c r="I62" s="159" t="s">
        <v>11</v>
      </c>
      <c r="J62" s="133">
        <f>IF(I62=0,0,VLOOKUP(I62,Reinigungsturnus!$A$5:$C$20,3,FALSE)*H62/12)</f>
        <v>222.94999999999996</v>
      </c>
      <c r="K62" s="134"/>
      <c r="L62" s="135"/>
      <c r="M62" s="136"/>
      <c r="N62" s="136"/>
      <c r="O62" s="137"/>
      <c r="P62" s="134"/>
      <c r="Q62" s="135"/>
      <c r="R62" s="136"/>
      <c r="S62" s="137">
        <f>'SVS GR'!$E$62</f>
        <v>0</v>
      </c>
    </row>
    <row r="63" spans="2:19" ht="29.1" customHeight="1" x14ac:dyDescent="0.2">
      <c r="B63" s="144">
        <v>55</v>
      </c>
      <c r="C63" s="160" t="s">
        <v>410</v>
      </c>
      <c r="D63" s="161" t="s">
        <v>369</v>
      </c>
      <c r="E63" s="160" t="s">
        <v>421</v>
      </c>
      <c r="F63" s="159" t="s">
        <v>199</v>
      </c>
      <c r="G63" s="160" t="s">
        <v>416</v>
      </c>
      <c r="H63" s="160">
        <v>7.01</v>
      </c>
      <c r="I63" s="159" t="s">
        <v>35</v>
      </c>
      <c r="J63" s="133">
        <f>IF(I63=0,0,VLOOKUP(I63,Reinigungsturnus!$A$5:$C$20,3,FALSE)*H63/12)</f>
        <v>2.3366666666666664</v>
      </c>
      <c r="K63" s="134"/>
      <c r="L63" s="135"/>
      <c r="M63" s="136"/>
      <c r="N63" s="136"/>
      <c r="O63" s="137"/>
      <c r="P63" s="134"/>
      <c r="Q63" s="135"/>
      <c r="R63" s="136"/>
      <c r="S63" s="137">
        <f>'SVS GR'!$E$62</f>
        <v>0</v>
      </c>
    </row>
    <row r="64" spans="2:19" ht="29.1" customHeight="1" x14ac:dyDescent="0.2">
      <c r="B64" s="144">
        <v>56</v>
      </c>
      <c r="C64" s="164" t="s">
        <v>411</v>
      </c>
      <c r="D64" s="160" t="s">
        <v>370</v>
      </c>
      <c r="E64" s="160" t="s">
        <v>421</v>
      </c>
      <c r="F64" s="159" t="s">
        <v>202</v>
      </c>
      <c r="G64" s="160" t="s">
        <v>416</v>
      </c>
      <c r="H64" s="160">
        <v>5.18</v>
      </c>
      <c r="I64" s="159" t="s">
        <v>11</v>
      </c>
      <c r="J64" s="133">
        <f>IF(I64=0,0,VLOOKUP(I64,Reinigungsturnus!$A$5:$C$20,3,FALSE)*H64/12)</f>
        <v>67.339999999999989</v>
      </c>
      <c r="K64" s="134"/>
      <c r="L64" s="135"/>
      <c r="M64" s="136"/>
      <c r="N64" s="136"/>
      <c r="O64" s="137"/>
      <c r="P64" s="134"/>
      <c r="Q64" s="135"/>
      <c r="R64" s="136"/>
      <c r="S64" s="137">
        <f>'SVS GR'!$E$62</f>
        <v>0</v>
      </c>
    </row>
    <row r="65" spans="2:19" ht="29.1" customHeight="1" x14ac:dyDescent="0.2">
      <c r="B65" s="144">
        <v>57</v>
      </c>
      <c r="C65" s="160" t="s">
        <v>412</v>
      </c>
      <c r="D65" s="161" t="s">
        <v>371</v>
      </c>
      <c r="E65" s="160" t="s">
        <v>421</v>
      </c>
      <c r="F65" s="159" t="s">
        <v>201</v>
      </c>
      <c r="G65" s="160" t="s">
        <v>416</v>
      </c>
      <c r="H65" s="160">
        <v>7.76</v>
      </c>
      <c r="I65" s="159" t="s">
        <v>11</v>
      </c>
      <c r="J65" s="133">
        <f>IF(I65=0,0,VLOOKUP(I65,Reinigungsturnus!$A$5:$C$20,3,FALSE)*H65/12)</f>
        <v>100.88</v>
      </c>
      <c r="K65" s="134"/>
      <c r="L65" s="135"/>
      <c r="M65" s="136"/>
      <c r="N65" s="136"/>
      <c r="O65" s="137"/>
      <c r="P65" s="134"/>
      <c r="Q65" s="135"/>
      <c r="R65" s="136"/>
      <c r="S65" s="137">
        <f>'SVS GR'!$E$62</f>
        <v>0</v>
      </c>
    </row>
    <row r="66" spans="2:19" ht="29.1" customHeight="1" x14ac:dyDescent="0.2">
      <c r="B66" s="144">
        <v>58</v>
      </c>
      <c r="C66" s="160" t="s">
        <v>411</v>
      </c>
      <c r="D66" s="161" t="s">
        <v>372</v>
      </c>
      <c r="E66" s="160" t="s">
        <v>421</v>
      </c>
      <c r="F66" s="159" t="s">
        <v>202</v>
      </c>
      <c r="G66" s="160" t="s">
        <v>416</v>
      </c>
      <c r="H66" s="160">
        <v>4.4000000000000004</v>
      </c>
      <c r="I66" s="159" t="s">
        <v>11</v>
      </c>
      <c r="J66" s="133">
        <f>IF(I66=0,0,VLOOKUP(I66,Reinigungsturnus!$A$5:$C$20,3,FALSE)*H66/12)</f>
        <v>57.20000000000001</v>
      </c>
      <c r="K66" s="134"/>
      <c r="L66" s="135"/>
      <c r="M66" s="136"/>
      <c r="N66" s="136"/>
      <c r="O66" s="137"/>
      <c r="P66" s="134"/>
      <c r="Q66" s="135"/>
      <c r="R66" s="136"/>
      <c r="S66" s="137">
        <f>'SVS GR'!$E$62</f>
        <v>0</v>
      </c>
    </row>
    <row r="67" spans="2:19" ht="29.1" customHeight="1" x14ac:dyDescent="0.2">
      <c r="B67" s="144">
        <v>59</v>
      </c>
      <c r="C67" s="160" t="s">
        <v>400</v>
      </c>
      <c r="D67" s="161" t="s">
        <v>373</v>
      </c>
      <c r="E67" s="160" t="s">
        <v>421</v>
      </c>
      <c r="F67" s="159" t="s">
        <v>202</v>
      </c>
      <c r="G67" s="160" t="s">
        <v>416</v>
      </c>
      <c r="H67" s="160">
        <v>8.08</v>
      </c>
      <c r="I67" s="159" t="s">
        <v>11</v>
      </c>
      <c r="J67" s="133">
        <f>IF(I67=0,0,VLOOKUP(I67,Reinigungsturnus!$A$5:$C$20,3,FALSE)*H67/12)</f>
        <v>105.04</v>
      </c>
      <c r="K67" s="134"/>
      <c r="L67" s="135"/>
      <c r="M67" s="136"/>
      <c r="N67" s="136"/>
      <c r="O67" s="137"/>
      <c r="P67" s="134"/>
      <c r="Q67" s="135"/>
      <c r="R67" s="136"/>
      <c r="S67" s="137">
        <f>'SVS GR'!$E$62</f>
        <v>0</v>
      </c>
    </row>
    <row r="68" spans="2:19" ht="29.1" customHeight="1" x14ac:dyDescent="0.2">
      <c r="B68" s="144">
        <v>60</v>
      </c>
      <c r="C68" s="160" t="s">
        <v>387</v>
      </c>
      <c r="D68" s="161" t="s">
        <v>374</v>
      </c>
      <c r="E68" s="160" t="s">
        <v>421</v>
      </c>
      <c r="F68" s="159" t="s">
        <v>202</v>
      </c>
      <c r="G68" s="160" t="s">
        <v>416</v>
      </c>
      <c r="H68" s="160">
        <v>98.39</v>
      </c>
      <c r="I68" s="159" t="s">
        <v>11</v>
      </c>
      <c r="J68" s="133">
        <f>IF(I68=0,0,VLOOKUP(I68,Reinigungsturnus!$A$5:$C$20,3,FALSE)*H68/12)</f>
        <v>1279.07</v>
      </c>
      <c r="K68" s="134"/>
      <c r="L68" s="135"/>
      <c r="M68" s="136"/>
      <c r="N68" s="136"/>
      <c r="O68" s="137"/>
      <c r="P68" s="134"/>
      <c r="Q68" s="135"/>
      <c r="R68" s="136"/>
      <c r="S68" s="137">
        <f>'SVS GR'!$E$62</f>
        <v>0</v>
      </c>
    </row>
    <row r="69" spans="2:19" ht="29.1" customHeight="1" x14ac:dyDescent="0.2">
      <c r="B69" s="144">
        <v>61</v>
      </c>
      <c r="C69" s="162" t="s">
        <v>388</v>
      </c>
      <c r="D69" s="163" t="s">
        <v>375</v>
      </c>
      <c r="E69" s="160" t="s">
        <v>421</v>
      </c>
      <c r="F69" s="165" t="s">
        <v>197</v>
      </c>
      <c r="G69" s="162" t="s">
        <v>416</v>
      </c>
      <c r="H69" s="162">
        <v>21.52</v>
      </c>
      <c r="I69" s="159" t="s">
        <v>11</v>
      </c>
      <c r="J69" s="133">
        <f>IF(I69=0,0,VLOOKUP(I69,Reinigungsturnus!$A$5:$C$20,3,FALSE)*H69/12)</f>
        <v>279.76</v>
      </c>
      <c r="K69" s="134"/>
      <c r="L69" s="135"/>
      <c r="M69" s="136"/>
      <c r="N69" s="136"/>
      <c r="O69" s="137"/>
      <c r="P69" s="134"/>
      <c r="Q69" s="135"/>
      <c r="R69" s="136"/>
      <c r="S69" s="137">
        <f>'SVS GR'!$E$62</f>
        <v>0</v>
      </c>
    </row>
    <row r="70" spans="2:19" ht="26.1" customHeight="1" x14ac:dyDescent="0.2">
      <c r="B70" s="126" t="s">
        <v>192</v>
      </c>
      <c r="C70" s="105"/>
      <c r="D70" s="105"/>
      <c r="E70" s="105"/>
      <c r="F70" s="105"/>
      <c r="G70" s="105"/>
      <c r="H70" s="106"/>
      <c r="I70" s="105"/>
      <c r="J70" s="105"/>
      <c r="K70" s="105"/>
      <c r="L70" s="106">
        <f>SUM(L9:L69)</f>
        <v>0</v>
      </c>
      <c r="M70" s="127">
        <f>SUM(M9:M69)</f>
        <v>0</v>
      </c>
      <c r="N70" s="127">
        <f>SUM(N9:N69)</f>
        <v>0</v>
      </c>
      <c r="O70" s="128"/>
      <c r="P70" s="128"/>
      <c r="Q70" s="106">
        <f>SUM(Q9:Q69)</f>
        <v>0</v>
      </c>
      <c r="R70" s="127">
        <f>SUM(R9:R69)</f>
        <v>0</v>
      </c>
      <c r="S70" s="129"/>
    </row>
  </sheetData>
  <autoFilter ref="A8:T70" xr:uid="{00000000-0009-0000-0000-000006000000}"/>
  <mergeCells count="3">
    <mergeCell ref="H6:I6"/>
    <mergeCell ref="K7:O7"/>
    <mergeCell ref="P7:S7"/>
  </mergeCells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4"/>
  <sheetViews>
    <sheetView showGridLines="0" view="pageLayout" workbookViewId="0">
      <selection activeCell="F12" sqref="F12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6" width="22.7109375" style="62" customWidth="1"/>
    <col min="7" max="7" width="37.7109375" style="62" bestFit="1" customWidth="1"/>
    <col min="8" max="16384" width="11.42578125" style="62"/>
  </cols>
  <sheetData>
    <row r="2" spans="1:7" ht="19.5" x14ac:dyDescent="0.2">
      <c r="A2" s="61" t="s">
        <v>181</v>
      </c>
    </row>
    <row r="3" spans="1:7" ht="12.75" customHeight="1" x14ac:dyDescent="0.2">
      <c r="A3" s="61"/>
    </row>
    <row r="5" spans="1:7" ht="18" x14ac:dyDescent="0.2">
      <c r="A5" s="63" t="s">
        <v>125</v>
      </c>
    </row>
    <row r="6" spans="1:7" ht="18" x14ac:dyDescent="0.2">
      <c r="A6" s="63"/>
    </row>
    <row r="7" spans="1:7" ht="18" x14ac:dyDescent="0.2">
      <c r="A7" s="107"/>
    </row>
    <row r="10" spans="1:7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491</v>
      </c>
      <c r="F10" s="56" t="s">
        <v>492</v>
      </c>
      <c r="G10" s="55" t="s">
        <v>126</v>
      </c>
    </row>
    <row r="11" spans="1:7" ht="36" customHeight="1" x14ac:dyDescent="0.2">
      <c r="A11" s="64" t="s">
        <v>169</v>
      </c>
      <c r="B11" s="94">
        <f>'UHR Sommer und GR'!L70</f>
        <v>0</v>
      </c>
      <c r="C11" s="94">
        <f>B11*12</f>
        <v>0</v>
      </c>
      <c r="D11" s="95"/>
      <c r="E11" s="95">
        <f>'UHR Sommer und GR'!M69</f>
        <v>0</v>
      </c>
      <c r="F11" s="95">
        <f>'UHR Winter'!M70</f>
        <v>0</v>
      </c>
      <c r="G11" s="108" t="s">
        <v>479</v>
      </c>
    </row>
    <row r="12" spans="1:7" ht="36" customHeight="1" thickBot="1" x14ac:dyDescent="0.25">
      <c r="A12" s="65" t="s">
        <v>175</v>
      </c>
      <c r="B12" s="94"/>
      <c r="C12" s="94">
        <f>'UHR Sommer und GR'!Q70</f>
        <v>0</v>
      </c>
      <c r="D12" s="95">
        <f>VALUE('UHR Sommer und GR'!R70)</f>
        <v>0</v>
      </c>
      <c r="E12" s="95"/>
      <c r="F12" s="95"/>
      <c r="G12" s="108" t="s">
        <v>479</v>
      </c>
    </row>
    <row r="13" spans="1:7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  <c r="F13" s="112">
        <f>SUM(F11:F12)</f>
        <v>0</v>
      </c>
    </row>
    <row r="14" spans="1:7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  <c r="F14" s="114">
        <f>F13*$B$14</f>
        <v>0</v>
      </c>
    </row>
    <row r="15" spans="1:7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  <c r="F15" s="116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57" t="s">
        <v>155</v>
      </c>
    </row>
    <row r="22" spans="1:7" ht="27.95" customHeight="1" x14ac:dyDescent="0.2">
      <c r="A22" s="68" t="s">
        <v>156</v>
      </c>
      <c r="B22" s="69"/>
      <c r="C22" s="328"/>
      <c r="D22" s="329"/>
      <c r="G22" s="109"/>
    </row>
    <row r="23" spans="1:7" ht="17.100000000000001" customHeight="1" x14ac:dyDescent="0.2">
      <c r="C23" s="169"/>
      <c r="D23" s="169"/>
      <c r="G23" s="109"/>
    </row>
    <row r="24" spans="1:7" ht="27.95" customHeight="1" x14ac:dyDescent="0.2">
      <c r="A24" s="68" t="s">
        <v>176</v>
      </c>
      <c r="B24" s="69"/>
      <c r="C24" s="328"/>
      <c r="D24" s="329"/>
      <c r="G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54</vt:i4>
      </vt:variant>
    </vt:vector>
  </HeadingPairs>
  <TitlesOfParts>
    <vt:vector size="64" baseType="lpstr">
      <vt:lpstr>Anleitung</vt:lpstr>
      <vt:lpstr>Reinigungsturnus</vt:lpstr>
      <vt:lpstr>SVS UR</vt:lpstr>
      <vt:lpstr>SVS GR</vt:lpstr>
      <vt:lpstr>LV öffentliche Einrichtungen</vt:lpstr>
      <vt:lpstr>LV - Grundreinigung</vt:lpstr>
      <vt:lpstr>UHR Sommer und GR</vt:lpstr>
      <vt:lpstr>UHR Winter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'UHR Sommer und GR'!Drucktitel</vt:lpstr>
      <vt:lpstr>'UHR Winter'!Drucktitel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2022-05-23T07:11:01Z</cp:lastPrinted>
  <dcterms:created xsi:type="dcterms:W3CDTF">2006-01-25T13:28:40Z</dcterms:created>
  <dcterms:modified xsi:type="dcterms:W3CDTF">2026-01-29T13:10:20Z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